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750" activeTab="7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</sheets>
  <definedNames>
    <definedName name="_xlnm._FilterDatabase" localSheetId="3" hidden="1">'4'!$A$13:$K$804</definedName>
    <definedName name="_xlnm._FilterDatabase" localSheetId="4" hidden="1">'5'!$A$11:$K$1096</definedName>
    <definedName name="_xlnm.Print_Titles" localSheetId="11">'12'!$11:$13</definedName>
    <definedName name="_xlnm.Print_Titles" localSheetId="1">'2'!$9:$11</definedName>
    <definedName name="_xlnm.Print_Titles" localSheetId="2">'3'!$11:$12</definedName>
    <definedName name="_xlnm.Print_Titles" localSheetId="3">'4'!$11:$12</definedName>
    <definedName name="_xlnm.Print_Titles" localSheetId="4">'5'!$10:$11</definedName>
    <definedName name="_xlnm.Print_Area" localSheetId="0">'1'!$A$1:$I$31</definedName>
    <definedName name="_xlnm.Print_Area" localSheetId="11">'12'!$A$1:$Q$25</definedName>
  </definedNames>
  <calcPr fullCalcOnLoad="1"/>
</workbook>
</file>

<file path=xl/sharedStrings.xml><?xml version="1.0" encoding="utf-8"?>
<sst xmlns="http://schemas.openxmlformats.org/spreadsheetml/2006/main" count="9818" uniqueCount="942">
  <si>
    <t>поселения</t>
  </si>
  <si>
    <t>000 01 05 00 00 00 0000 500</t>
  </si>
  <si>
    <t>ИТОГО:  ИСТОЧНИКОВ  ВНУТРЕННЕГО  ФИНАНСИРОВАНИЯ</t>
  </si>
  <si>
    <t>№ строки</t>
  </si>
  <si>
    <t>Код бюджетной классификации</t>
  </si>
  <si>
    <t>код статьи</t>
  </si>
  <si>
    <t>код подстатьи</t>
  </si>
  <si>
    <t>код элемента</t>
  </si>
  <si>
    <t>00</t>
  </si>
  <si>
    <t>0000</t>
  </si>
  <si>
    <t>1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</si>
  <si>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</si>
  <si>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</si>
  <si>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014</t>
  </si>
  <si>
    <t>№ п/п</t>
  </si>
  <si>
    <t>Культура</t>
  </si>
  <si>
    <t>2</t>
  </si>
  <si>
    <t>БЕЗВОЗМЕЗДНЫЕ ПОСТУПЛЕНИЯ</t>
  </si>
  <si>
    <t>060</t>
  </si>
  <si>
    <t>3</t>
  </si>
  <si>
    <t>130</t>
  </si>
  <si>
    <t>ВСЕГО ДОХОДОВ</t>
  </si>
  <si>
    <t>Массовый спорт</t>
  </si>
  <si>
    <t>ПЛАТЕЖИ ПРИ ПОЛЬЗОВАНИИ ПРИРОДНЫМИ РЕСУРСАМИ</t>
  </si>
  <si>
    <t>Плата за негативное воздействие на окружающую среду</t>
  </si>
  <si>
    <t>14</t>
  </si>
  <si>
    <t>Другие общегосударственные вопросы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</si>
  <si>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</si>
  <si>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</si>
  <si>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 xml:space="preserve">Доходы от оказания платных услуг (работ) </t>
  </si>
  <si>
    <t>990</t>
  </si>
  <si>
    <t>Прочие доходы от оказания платных услуг (работ)</t>
  </si>
  <si>
    <t>995</t>
  </si>
  <si>
    <t>Прочие доходы от оказания платных услуг (работ) получателями средств бюджетов муниципальных районов</t>
  </si>
  <si>
    <t>Единый сельскохозяйственный налог</t>
  </si>
  <si>
    <t>11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</si>
  <si>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</si>
  <si>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Общегосударственные вопросы</t>
  </si>
  <si>
    <t>О1</t>
  </si>
  <si>
    <t>999</t>
  </si>
  <si>
    <t>Прочие субсидии</t>
  </si>
  <si>
    <t>Прочие субсидии бюджетам муниципальных районов</t>
  </si>
  <si>
    <t>Физическая культура и спорт</t>
  </si>
  <si>
    <t>Физическая культура</t>
  </si>
  <si>
    <t>Функционирование высшего должностного лица субъекта Российской Федерации и муниципального образования</t>
  </si>
  <si>
    <t>000 01 05 00 00 00 0000 000</t>
  </si>
  <si>
    <t>000 01 05 02 00 00 0000 500</t>
  </si>
  <si>
    <t>Увеличение прочих остатков средств бюджетов</t>
  </si>
  <si>
    <t>000 01 05 02 01 00 0000 510</t>
  </si>
  <si>
    <t>000 01 05 00 00 00 0000 600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</si>
  <si>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</si>
  <si>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Образование</t>
  </si>
  <si>
    <t>О7</t>
  </si>
  <si>
    <t>Дошкольное образование</t>
  </si>
  <si>
    <t>Мобилизационная и вневойсковая подготовка</t>
  </si>
  <si>
    <t>Общее образование</t>
  </si>
  <si>
    <t>Другие вопросы в области образования</t>
  </si>
  <si>
    <t>901</t>
  </si>
  <si>
    <t>903</t>
  </si>
  <si>
    <t>О4</t>
  </si>
  <si>
    <t>О5</t>
  </si>
  <si>
    <t>Резервные фонды</t>
  </si>
  <si>
    <t>Национальная безопасность и правоохранительная деятельность</t>
  </si>
  <si>
    <t>О9</t>
  </si>
  <si>
    <t>Национальная экономика</t>
  </si>
  <si>
    <t>13</t>
  </si>
  <si>
    <t>Национальная оборона</t>
  </si>
  <si>
    <t>Государственная пошлина по делам, рассматриваемым в судах общей юрисдикции, мировыми судьями</t>
  </si>
  <si>
    <t>Наименование поселения</t>
  </si>
  <si>
    <t>НАЛОГОВЫЕ И НЕНАЛОГОВЫЕ ДОХОДЫ</t>
  </si>
  <si>
    <t>024</t>
  </si>
  <si>
    <t>Итого</t>
  </si>
  <si>
    <t>000</t>
  </si>
  <si>
    <t>000 01 03 01 00 00 0000 700</t>
  </si>
  <si>
    <t>900 01 03 01 00 05 0000 710</t>
  </si>
  <si>
    <t>000 01 03 01 00 00 0000 800</t>
  </si>
  <si>
    <t>900 01 03 01 00 05 0000 810</t>
  </si>
  <si>
    <t>000 01 05 02 00 00 0000 600</t>
  </si>
  <si>
    <t>Уменьшение прочих остатков денежных средств бюджетов муниципальных районов</t>
  </si>
  <si>
    <t>ШТРАФЫ, САНКЦИИ, ВОЗМЕЩЕНИЕ УЩЕРБА</t>
  </si>
  <si>
    <t>Охрана семьи и детства</t>
  </si>
  <si>
    <t>Вид расходов</t>
  </si>
  <si>
    <t>Наименование разделов</t>
  </si>
  <si>
    <t>Администрация района</t>
  </si>
  <si>
    <t>Субвенции местным бюджетам на выполнение передаваемых полномочий субъектов Российской Федерации</t>
  </si>
  <si>
    <t>029</t>
  </si>
  <si>
    <t>500</t>
  </si>
  <si>
    <t>ИТОГО:</t>
  </si>
  <si>
    <t xml:space="preserve">Здравоохранение </t>
  </si>
  <si>
    <t>430</t>
  </si>
  <si>
    <t>900 01 05 02 01 05 0000 510</t>
  </si>
  <si>
    <t>900 01 05 02 01 05 0000 610</t>
  </si>
  <si>
    <t xml:space="preserve">Доходы, получаемые в виде арендной  платы за  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</si>
  <si>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Источники внутреннего финансирования дефицита районного бюджета</t>
  </si>
  <si>
    <t>тыс.руб.</t>
  </si>
  <si>
    <t>Жилищно-коммунальное хозяйство</t>
  </si>
  <si>
    <t>Коммунальное хозяйство</t>
  </si>
  <si>
    <t xml:space="preserve">Культура, кинематография </t>
  </si>
  <si>
    <t>900</t>
  </si>
  <si>
    <t xml:space="preserve">Увеличение прочих остатков денежных средств бюджетов муниципальных районов </t>
  </si>
  <si>
    <t>Иные межбюджетные трансферты</t>
  </si>
  <si>
    <t>06</t>
  </si>
  <si>
    <t>НАЛОГИ НА ИМУЩЕСТВО</t>
  </si>
  <si>
    <t>03</t>
  </si>
  <si>
    <t xml:space="preserve">Земельный налог </t>
  </si>
  <si>
    <t>013</t>
  </si>
  <si>
    <t>08</t>
  </si>
  <si>
    <t>07</t>
  </si>
  <si>
    <t>140</t>
  </si>
  <si>
    <t>09</t>
  </si>
  <si>
    <t>04</t>
  </si>
  <si>
    <t>050</t>
  </si>
  <si>
    <t>030</t>
  </si>
  <si>
    <t>Уменьшение прочих  остатков денежных средств бюджетов</t>
  </si>
  <si>
    <t>000 01 05 02 01 00 0000 610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</si>
  <si>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</si>
  <si>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</si>
  <si>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 остатков средств бюджетов</t>
  </si>
  <si>
    <t xml:space="preserve">1 </t>
  </si>
  <si>
    <t>Транспорт</t>
  </si>
  <si>
    <t>О8</t>
  </si>
  <si>
    <t>ДОХОДЫ ОТ ИСПОЛЬЗОВАНИЯ ИМУЩЕСТВА, НАХОДЯЩЕГОСЯ В ГОСУДАРСТВЕННОЙ И  МУНИЦИПАЛЬНОЙ СОБСТВЕННОСТИ</t>
  </si>
  <si>
    <t>120</t>
  </si>
  <si>
    <t>10</t>
  </si>
  <si>
    <t>12</t>
  </si>
  <si>
    <t>БЕЗВОЗМЕЗДНЫЕ ПОСТУПЛЕНИЯ ОТ ДРУГИХ БЮДЖЕТОВ БЮДЖЕТНОЙ СИСТЕМЫ РОССИЙСКОЙ ФЕДЕРАЦИИ</t>
  </si>
  <si>
    <t>Другие вопросы в области социальной политики</t>
  </si>
  <si>
    <t>ИТОГО</t>
  </si>
  <si>
    <t>Сельское хозяйство и рыболовство</t>
  </si>
  <si>
    <t>048</t>
  </si>
  <si>
    <t>Поселения</t>
  </si>
  <si>
    <t>Финансовое управление Администрации Кежемского района</t>
  </si>
  <si>
    <t>Социальная политика</t>
  </si>
  <si>
    <t>Пенсионное обеспечение</t>
  </si>
  <si>
    <t>Социальное обеспечение населения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</si>
  <si>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</si>
  <si>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Наименование кода классификации доходов бюджета</t>
  </si>
  <si>
    <t>Другие вопросы в области жилищно-коммунального хозяйства</t>
  </si>
  <si>
    <t xml:space="preserve">НАЛОГИ НА ПРИБЫЛЬ, ДОХОДЫ </t>
  </si>
  <si>
    <t>182</t>
  </si>
  <si>
    <t>110</t>
  </si>
  <si>
    <t>Налог на прибыль организаций</t>
  </si>
  <si>
    <t>010</t>
  </si>
  <si>
    <t>012</t>
  </si>
  <si>
    <t>02</t>
  </si>
  <si>
    <t xml:space="preserve">Налог на доходы физических лиц </t>
  </si>
  <si>
    <t>020</t>
  </si>
  <si>
    <t>040</t>
  </si>
  <si>
    <t>05</t>
  </si>
  <si>
    <t>НАЛОГИ НА СОВОКУПНЫЙ ДОХОД</t>
  </si>
  <si>
    <t xml:space="preserve">ДОХОДЫ ОТ ПРОДАЖИ МАТЕРИАЛЬНЫХ И НЕМАТЕРИАЛЬНЫХ АКТИВОВ </t>
  </si>
  <si>
    <t>033</t>
  </si>
  <si>
    <t>16</t>
  </si>
  <si>
    <t>город Кодинск</t>
  </si>
  <si>
    <t>Дорожное хозяйство (дорожные фонды)</t>
  </si>
  <si>
    <t>Недокурский сельсовет</t>
  </si>
  <si>
    <t>Тагарский сельсовет</t>
  </si>
  <si>
    <t>Ирбинский сельсовет</t>
  </si>
  <si>
    <t>Имбинский сельсовет</t>
  </si>
  <si>
    <t>Заледеевский сельсовет</t>
  </si>
  <si>
    <t>Яркинский сельсовет</t>
  </si>
  <si>
    <t>тыс. рублей</t>
  </si>
  <si>
    <t>тыс. руб.</t>
  </si>
  <si>
    <t>За счет собственных доходов+дотация</t>
  </si>
  <si>
    <t>Раздел 01 "Общегосударственные расходы"</t>
  </si>
  <si>
    <t>20</t>
  </si>
  <si>
    <t>29</t>
  </si>
  <si>
    <t>30</t>
  </si>
  <si>
    <t>35</t>
  </si>
  <si>
    <t>40</t>
  </si>
  <si>
    <t>100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</si>
  <si>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</si>
  <si>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</si>
  <si>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>Раздел</t>
  </si>
  <si>
    <t>Подраздел</t>
  </si>
  <si>
    <t>Целевая статья</t>
  </si>
  <si>
    <t>Кежемский районный Совет депутатов</t>
  </si>
  <si>
    <t>827</t>
  </si>
  <si>
    <t>Непрограммные расходы</t>
  </si>
  <si>
    <t>Функционирование органов местного самоуправления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</si>
  <si>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</si>
  <si>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</si>
  <si>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200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</si>
  <si>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</si>
  <si>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</si>
  <si>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</si>
  <si>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</si>
  <si>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</si>
  <si>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Резервные средства</t>
  </si>
  <si>
    <t>870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</si>
  <si>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</si>
  <si>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</t>
  </si>
  <si>
    <t>Дотации</t>
  </si>
  <si>
    <t>510</t>
  </si>
  <si>
    <t>540</t>
  </si>
  <si>
    <t>Расходы на выплаты персоналу казенных учреждений</t>
  </si>
  <si>
    <t>Иные закупки товаров, работ и услуг для обеспечения государственных (муниципальных) нужд</t>
  </si>
  <si>
    <t>810</t>
  </si>
  <si>
    <t>Управление имущественных отношений Администрации Кежемского района</t>
  </si>
  <si>
    <t>Подпрограмма "Управление муниципальным имуществом Кежемского района"</t>
  </si>
  <si>
    <t>Подпрограмма «Развитие дошкольного, общего и дополнительного образования детей»</t>
  </si>
  <si>
    <t>Подпрограмма «Обеспечение реализации муниципальной программы и прочие мероприятия в области образования»</t>
  </si>
  <si>
    <t>Расходы на выплаты персоналу государственных (муниципальных) органов</t>
  </si>
  <si>
    <t>300</t>
  </si>
  <si>
    <t>Публичные нормативные социальные выплаты гражданам</t>
  </si>
  <si>
    <t>310</t>
  </si>
  <si>
    <t>Администрация Кежемского района</t>
  </si>
  <si>
    <t>Общегосударсвенные вопросы</t>
  </si>
  <si>
    <t>Межбюджетные трансферты из краевого и федерального бюджетов и доли софинансирования в рамках непрограммных расходов</t>
  </si>
  <si>
    <t>600</t>
  </si>
  <si>
    <t>610</t>
  </si>
  <si>
    <t>Культура, кинематография</t>
  </si>
  <si>
    <t xml:space="preserve">10 </t>
  </si>
  <si>
    <t>Социальное обеспечение и иные выплаты населению</t>
  </si>
  <si>
    <t>Подпрограмма "Развитие системы подготовки спортивного резерва"</t>
  </si>
  <si>
    <t>Подпрограмма "Развитие спорта высшых достижений"</t>
  </si>
  <si>
    <t>Подпрограмма "Развитие массовой физической культуры и спорта"</t>
  </si>
  <si>
    <t>620</t>
  </si>
  <si>
    <t>Условно утвержденные расходы</t>
  </si>
  <si>
    <t>Субсидии бюджетным учреждениям</t>
  </si>
  <si>
    <t>Подпрограмма «Социальная поддержка семей, имеющих детей»</t>
  </si>
  <si>
    <t>Социальные выплаты гражданам, кроме публичных нормативных социальных выплат</t>
  </si>
  <si>
    <t>320</t>
  </si>
  <si>
    <t xml:space="preserve"> Иные закупки товаров, работ и услуг для обеспечения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</si>
  <si>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</si>
  <si>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Субсидии автономны учреждениям</t>
  </si>
  <si>
    <t>Подпрограмма "Обеспечение реализации муниципальной программы и прочие мероприятия"</t>
  </si>
  <si>
    <t>Подпрограмма «Обеспечение реализации муниципальной программы и прочие мероприятия »</t>
  </si>
  <si>
    <t>4</t>
  </si>
  <si>
    <t>5</t>
  </si>
  <si>
    <t>Итого субсидий</t>
  </si>
  <si>
    <t>ВСЕГО</t>
  </si>
  <si>
    <t>Подпрограмма " Обеспечение деятельности и развитие учреждений дополнительного образования в области культуры "</t>
  </si>
  <si>
    <t>Подпрограмма "Обеспечение деятельности и развитие музеев"</t>
  </si>
  <si>
    <t>Подпрограмма " Обеспечение деятельности и развитие учреждений библиотечного типа"</t>
  </si>
  <si>
    <t>6</t>
  </si>
  <si>
    <t>Субвенции бюджетам муниципальных районов на выполнение передаваемых полномочий субъектов Российской Федерации</t>
  </si>
  <si>
    <t>Муниципальная программа «Система социальной защиты населения Кежемского района»</t>
  </si>
  <si>
    <t>Реализация мероприятий по социальной поддержке нетрудоспособного населения, находящегося в трудной жизненной ситуации Кежемского района в рамках подпрограммы «Повышение качества жизни отдельных категорий граждан, в т.ч. инвалидов, степени их социальной защищенности» муниципальной программы "Система социальной защиты населения Кежемского района"</t>
  </si>
  <si>
    <t>Реализация мероприятий по социальной поддержке семей с детьми Кежемского района в рамках подпрограммы «Социальная поддержка семей, имеющих детей» муниципальной программы "Система социальной защиты населения Кежемского района"</t>
  </si>
  <si>
    <t>Руководство и управление в сфере установленных функцийорганов местного самоуправления в рамках подпрограммы "Управление муниципальным имуществом Кежемского района муниципальной программы "Обеспечение доступным и комфортным жильем жителей Кежемского района"</t>
  </si>
  <si>
    <t>Управление муниципальным имуществом в рамках подпрограммы "Управление муниципальным имуществом Кежемского района" муниципальной программы "Обеспечение доступным и комфортным жильем жителей Кежемского района"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</si>
  <si>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</si>
  <si>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Муниципальная программа «Развитие сельского хозяйства в Кежемском районе»</t>
  </si>
  <si>
    <t>Муниципальная программа «Развитие молодежной политики в Кежемском районе»</t>
  </si>
  <si>
    <t>Муниципальная программа «Обеспечение доступным и комфортным жильем жителей Кежемского района»</t>
  </si>
  <si>
    <t>Муниципальная программа «Развитие образования Кежемского района»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</si>
  <si>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Кежемского района»</t>
  </si>
  <si>
    <t>Обеспечение деятельности (оказание услуг) подведомственных учреждений за счет средств от приносящей доход деятельности в рамках подпрограммы «Развитие дошкольного, общего и дополнительного образования детей» муниципальной программы «Развитие образования Кежемского района»</t>
  </si>
  <si>
    <t>Обеспечение деятельности (оказание услуг) подведомственных учреждений общего образования в рамках подпрограммы «Развитие дошкольного, общего и дополнительного образования детей» муниципальной программы «Развитие образования Кежемского района»</t>
  </si>
  <si>
    <t>Обеспечение деятельности (оказание услуг) подведомственных учреждений дополнительного образования в рамках подпрограммы «Развитие дошкольного, общего и дополнительного образования детей» муниципальной программы «Развитие образования Кежемского района»</t>
  </si>
  <si>
    <t>Оздоровление детей за счет средств местного бюджета в рамках подпрограммы «Развитие дошкольного, общего и дополнительного образования детей» муниципальной программы «Развитие образования Кежемского района»</t>
  </si>
  <si>
    <t>Обеспечение деятельности (оказание услуг) подведомственных учреждений  в рамках подпрограммы "Обеспечение реализации муниципальной программы и прочие мероприятия в области образования" муниципальной программы «Развитие образования Кежемского района»</t>
  </si>
  <si>
    <t>Обеспечение деятельности централизованной бухгалтерии в рамках подпрограммы "Обеспечение реализации муниципальной программы и прочие мероприятия в области образования" муниципальной программы «Развитие образования Кежемского района»</t>
  </si>
  <si>
    <t>Муниципальная программа "Развитие транспортной системы Кежемского района"</t>
  </si>
  <si>
    <t>Муниципальная программа «Развитие транспортной системы Кежемского района»</t>
  </si>
  <si>
    <t>630</t>
  </si>
  <si>
    <t>Муниципальная программа "Содействие занятости населения Кежемского района"</t>
  </si>
  <si>
    <t>Реализация мероприятий по содействию занятости населения Кежемского района, в рамках муниципальной программы  "Содействие занятости населения Кежемского района"</t>
  </si>
  <si>
    <t>Другие вопросы в области национальной экономики</t>
  </si>
  <si>
    <t>001</t>
  </si>
  <si>
    <t xml:space="preserve">Дотации на выравнивание бюджетной обеспеченности
</t>
  </si>
  <si>
    <t>Обеспечение деятельности (оказание услуг) подведомственных учреждений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 в Кежемском районе"</t>
  </si>
  <si>
    <t>Подпрограмма «Обеспечение реализации муниципальной программы и прочие мероприятия»</t>
  </si>
  <si>
    <t>Подпрограмма «Дороги Кежемского района»</t>
  </si>
  <si>
    <t>Иные межбюджетные трансферты, выделяемые из бюджетов поселений, в районный бюджет и направляемые на финансирование расходов, по передаваемым органов местного самоуправления поселения органам местного самоуправления муниципального района (по организации исполнения бюджета), в рамках подпрограммы "Обеспечение реализации муниципальной программы и прочие мероприятия" муниципальной программы  "Управление муниципальными финансами"</t>
  </si>
  <si>
    <t>Иные межбюджетные трансферты, выделяемые из бюджета поселения в районный бюджет на реализацию решения Ирбинского сельского Совета депутатов "О передаче осуществления части полномочий органов местного самоуправления поселения органам местного самоуправления муниципального района (по организации исполнения бюджета)"  ,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</si>
  <si>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Дотация на выравнивание бюджетной обеспеченности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Кежемского района" муниципальной программы "Управление муниципальными финансами"</t>
  </si>
  <si>
    <t>Содержание автомобильных дорог общего пользования регионального и межмуниципального значения и искусственных сооружений за счет средств дорожного фонда Кежемского района в рамках подпрограммы «Дороги Кежемского района» муниципальной программы «Развитие транспортной системы Кежемского района»</t>
  </si>
  <si>
    <t>Доплата к пенсиям муниципальных служащих, в рамках подпрограммы «Повышение качества жизни отдельных категорий граждан, в т.ч. инвалидов, степени их социальной защищенности» муниципальной программы «Система социальной защиты населения Кежемского района»</t>
  </si>
  <si>
    <t>Иные межбюджетные трансферты, выделяемые из бюджета поселения в районный бюджет на реализацию решения Яркинского сельского Совета депутатов "О передаче осуществления части полномочий органов местного самоуправления поселения органам местного самоуправления муниципального района (по организации исполнения бюджета)"  , в рамках подпрограммы "Обеспечение реализации муниципальной программы и прочие мероприятия" муниципальной программы  "Управление муниципальными финансами"</t>
  </si>
  <si>
    <t>Содержание автомобильных дорог общего пользования регионального и межмуниципального значения и искусственных сооружений за счет средств дорожного фонда Кежемского района в рамках подпрограммы «Дороги Кежемского района» муниципальной программы  «Развитие транспортной системы Кежемского района»</t>
  </si>
  <si>
    <t>Иные межбюджетные трансферты, выделяемые из бюджетов поселений, в районный бюджет и направляемые на финансирование расходов, по передаваемым органов местного самоуправления поселения органам местного самоуправления муниципального района (по организации исполнения бюджета), в рамках подпрограммы "Обеспечение реализации муниципальной программы и прочие мероприятия" муниципальной программы"Управление муниципальными финансами"</t>
  </si>
  <si>
    <t>Межбюджетные трансферты общего характера бюджетам бюджетной системы Российской Федерации</t>
  </si>
  <si>
    <t xml:space="preserve">Дотации бюджетам на поддержку мер по обеспечению сбалансированности бюджетов
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</si>
  <si>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
</t>
  </si>
  <si>
    <t>Подпрограмма  «Модернизация, реконструкция и капитальный ремонт объектов коммунальной инфраструктуры Кежемского района»</t>
  </si>
  <si>
    <t>Подпрограмма «Развитие архивного дела в Кежемском районе»</t>
  </si>
  <si>
    <t>Подпрограмма «Вовлечение молодежи Кежемского района в социальную практику»</t>
  </si>
  <si>
    <t>Обеспечение деятельности (оказание услуг) подведомственных учреждений в рамках подпрограммы "Вовлечение молодежи Кежемского района в социальную практику" муниципальной программы "Развитие молодежной политики в Кежемском районе"</t>
  </si>
  <si>
    <t>Подпрограмма "Развитие транспортного комплекса Кежемского района"</t>
  </si>
  <si>
    <t xml:space="preserve">Муниципальная программа "Управление муниципальными финансами" </t>
  </si>
  <si>
    <t>Муниципальная программа "Управление муниципальными финансами"</t>
  </si>
  <si>
    <t>Земельный налог с организаций</t>
  </si>
  <si>
    <t>Земельный налог с организаций, обладающих земельным участком, расположенным в границах межселенных территорий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</si>
  <si>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</si>
  <si>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 земельных участков, государственная собственность на которые не разграничена и которые расположены в границах городских поселений</t>
  </si>
  <si>
    <t>Ревизионная комиссия Кежемского района</t>
  </si>
  <si>
    <t>11 0 00 00000</t>
  </si>
  <si>
    <t>11 3 00 00000</t>
  </si>
  <si>
    <t>11 3 00 00210</t>
  </si>
  <si>
    <t>11 3 00 42000</t>
  </si>
  <si>
    <t>11 3 00 42040</t>
  </si>
  <si>
    <t>11 3 00 42050</t>
  </si>
  <si>
    <t>11 1 00 00000</t>
  </si>
  <si>
    <t>11 1 00 75140</t>
  </si>
  <si>
    <t>Субвенции</t>
  </si>
  <si>
    <t>11 1 00 51180</t>
  </si>
  <si>
    <t>11 1 00 27120</t>
  </si>
  <si>
    <t>Прочие межбюджетные трансферты общего характера</t>
  </si>
  <si>
    <t>11 1 00 27210</t>
  </si>
  <si>
    <t>530</t>
  </si>
  <si>
    <t>Иные межбюджетные трансферты на поддержку мер по обеспечению сбалансированности бюджетов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Кежемского района" муниципальной программы "Управление муниципальными финансами"</t>
  </si>
  <si>
    <t>Иные межбюдежтные трансферты на поддержку мер по обеспечению сбалансированности бюджетов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Кежемского района" муниципальной программы "Управление муниципальными финансами"</t>
  </si>
  <si>
    <t>10 0 00 00000</t>
  </si>
  <si>
    <t>10 1 00 00000</t>
  </si>
  <si>
    <t>10 1 00 00210</t>
  </si>
  <si>
    <t>10 1 00 46010</t>
  </si>
  <si>
    <t>02 0 00 00000</t>
  </si>
  <si>
    <t>02 1 00 00000</t>
  </si>
  <si>
    <t>02 1 00 01110</t>
  </si>
  <si>
    <t>02 2 00 00000</t>
  </si>
  <si>
    <t>02 1 00 46020</t>
  </si>
  <si>
    <t>02 2 00 46030</t>
  </si>
  <si>
    <t>15 0 00 00000</t>
  </si>
  <si>
    <t>15 0 00 46040</t>
  </si>
  <si>
    <t>908</t>
  </si>
  <si>
    <t>Руководство и управление в сфере установленных функций органов местного самоуправления в рамках непрограммных расходов органов местного самоуправления, в рамках непрограммных расходов</t>
  </si>
  <si>
    <t>Иные межбюджетные трансферты, выделяемые из бюджетов поселений, в районный бюджет и направляемые на финансирование расходов, по передаваемым  органов местного самоуправления поселения органам местного самоуправления муниципального района</t>
  </si>
  <si>
    <t>30 0 00 00000</t>
  </si>
  <si>
    <t>30 2 00 00000</t>
  </si>
  <si>
    <t>30 2 00 00210</t>
  </si>
  <si>
    <t>30 4 00 00000</t>
  </si>
  <si>
    <t>30 2 00 00230</t>
  </si>
  <si>
    <t>Председатель Кежемского районного Совета депутатов в рамках непрограммных расходов</t>
  </si>
  <si>
    <t>Председатель районного Совета депутатов в рамках непрограммных расходов</t>
  </si>
  <si>
    <t>03 0 00 00000</t>
  </si>
  <si>
    <t>03 2 00 00000</t>
  </si>
  <si>
    <t>08 0 00 00000</t>
  </si>
  <si>
    <t>08 2 00 00000</t>
  </si>
  <si>
    <t>08 1 00 00000</t>
  </si>
  <si>
    <t>08 1 00 23710</t>
  </si>
  <si>
    <t>09 0 00 00000</t>
  </si>
  <si>
    <t>09 2 00 00000</t>
  </si>
  <si>
    <t>09 2 00 75180</t>
  </si>
  <si>
    <t>03 2 00 00610</t>
  </si>
  <si>
    <t>812</t>
  </si>
  <si>
    <t>01 0 00 00000</t>
  </si>
  <si>
    <t>01 1 00 00000</t>
  </si>
  <si>
    <t>01 1 00 00610</t>
  </si>
  <si>
    <t>01 1 00 08100</t>
  </si>
  <si>
    <t>01 1 00 74080</t>
  </si>
  <si>
    <t>01 1 00 75880</t>
  </si>
  <si>
    <t>01 1 00 44070</t>
  </si>
  <si>
    <t>01 1 00 44080</t>
  </si>
  <si>
    <t>01 1 00 75640</t>
  </si>
  <si>
    <t>01 1 00 74090</t>
  </si>
  <si>
    <t>01 1 00 19910</t>
  </si>
  <si>
    <t>01 2 00 00000</t>
  </si>
  <si>
    <t>01 3 00 00000</t>
  </si>
  <si>
    <t>01 3 00 00610</t>
  </si>
  <si>
    <t>01 3 00 44030</t>
  </si>
  <si>
    <t>01 1 00 75540</t>
  </si>
  <si>
    <t>01 1 00 75660</t>
  </si>
  <si>
    <t>01 1 00 75560</t>
  </si>
  <si>
    <t>Глава района в рамках непрограммных расходов</t>
  </si>
  <si>
    <t>30 2 00 00220</t>
  </si>
  <si>
    <t>30 3 00 00000</t>
  </si>
  <si>
    <t>05 0 00 00000</t>
  </si>
  <si>
    <t>05 1 00 00000</t>
  </si>
  <si>
    <t>05 1 00 75190</t>
  </si>
  <si>
    <t>30 3 00 74290</t>
  </si>
  <si>
    <t>30 3 00 74670</t>
  </si>
  <si>
    <t>30 3 00 76040</t>
  </si>
  <si>
    <t>09 3 00 00000</t>
  </si>
  <si>
    <t>09 3 00 75170</t>
  </si>
  <si>
    <t>13 0 00 00000</t>
  </si>
  <si>
    <t>03 1 00 00000</t>
  </si>
  <si>
    <t>03 1 00 75700</t>
  </si>
  <si>
    <t>05 5 00 00000</t>
  </si>
  <si>
    <t>05 5 00 00610</t>
  </si>
  <si>
    <t>07 0 00 00000</t>
  </si>
  <si>
    <t>07 1 00 00000</t>
  </si>
  <si>
    <t>07 1 00 00610</t>
  </si>
  <si>
    <t>07 1 00 S4560</t>
  </si>
  <si>
    <t>05 2 00 00000</t>
  </si>
  <si>
    <t>05 2 00 00610</t>
  </si>
  <si>
    <t>05 3 00 00000</t>
  </si>
  <si>
    <t>05 3 00 00610</t>
  </si>
  <si>
    <t>05 4 00 00000</t>
  </si>
  <si>
    <t>05 4 00 00610</t>
  </si>
  <si>
    <t>10 4 00 00000</t>
  </si>
  <si>
    <t>06 0 00 00000</t>
  </si>
  <si>
    <t>06 3 00 00000</t>
  </si>
  <si>
    <t>06 3 00 00610</t>
  </si>
  <si>
    <t>06 2 00 00000</t>
  </si>
  <si>
    <t>06 2 00 44010</t>
  </si>
  <si>
    <t>06 1 00 00000</t>
  </si>
  <si>
    <t>06 1 00 00610</t>
  </si>
  <si>
    <t>03 1 00 75770</t>
  </si>
  <si>
    <t>10 1 00 43150</t>
  </si>
  <si>
    <t>Жилищное хозяйство</t>
  </si>
  <si>
    <t>Расходы по взносам на капитальный ремонт муниципального жилищного фонда, в рамках подпрограммы "Управление муниципальным имуществом Кежемского района муниципальной программы "Обеспечение доступным и комфортным жильем жителей Кежемского района"</t>
  </si>
  <si>
    <t>Руководство и управление в сфере установленных функций органов местного самоуправления в рамках непрограммных расходов</t>
  </si>
  <si>
    <t xml:space="preserve">к решению Кежемского районного Совета депутатов  </t>
  </si>
  <si>
    <t xml:space="preserve"> к решению Кежемского районного Совета депутатов  </t>
  </si>
  <si>
    <t>070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</si>
  <si>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</si>
  <si>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075</t>
  </si>
  <si>
    <t>Доходы от сдачи в аренду имущества, составляющего казну муниципальных районов (за исключением земельных участков)</t>
  </si>
  <si>
    <t>002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</si>
  <si>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</si>
  <si>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118</t>
  </si>
  <si>
    <t xml:space="preserve">Субвенции бюджетам муниципальных образований края на реализацию Закона края от 21 декабря 2010 года № 11-5582 «О наделении органов местного самоуправления городских округов и муниципальных районов края отдельными государственными полномочиями по обеспечению переселения граждан из районов Крайнего Севера и приравненных к ним местностей Красноярского края» </t>
  </si>
  <si>
    <t>Наименование главного  распорядителя</t>
  </si>
  <si>
    <t>Дополнительное образование детей</t>
  </si>
  <si>
    <t>000 01 03 01 00 00 0000 000</t>
  </si>
  <si>
    <t>Обеспечение деятельности (оказание услуг) подведомственных учреждений в рамках непрограммных расходов</t>
  </si>
  <si>
    <t>30 2 00 00610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</si>
  <si>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</si>
  <si>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</si>
  <si>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230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</si>
  <si>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 </t>
  </si>
  <si>
    <t>250</t>
  </si>
  <si>
    <t xml:space="preserve">Доходы от уплаты акцизов на автомобильный бензин, подлежащие распределению 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 </t>
  </si>
  <si>
    <t>260</t>
  </si>
  <si>
    <t xml:space="preserve">Доходы от уплаты акцизов на прямогонный бензин, подлежащие распределению 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 </t>
  </si>
  <si>
    <t>ГОСУДАРСТВЕННАЯ ПОШЛИНА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</si>
  <si>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</si>
  <si>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</si>
  <si>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</si>
  <si>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Прочие непрограммные расходы</t>
  </si>
  <si>
    <t>30 1 00 00000</t>
  </si>
  <si>
    <t xml:space="preserve">Молодежная политика </t>
  </si>
  <si>
    <t>Подпрограмма «Государственная поддержка детей сирот, и детей, оставшихся без попечения родителей»</t>
  </si>
  <si>
    <t>Муниципальная программа «Развитие культуры и туризма на территории Кежемского района»</t>
  </si>
  <si>
    <t>Обеспечение деятельности (оказание услуг) подведомственных учреждений в рамках подпрограммы "Обеспечение деятельности и развитие музеев" муниципальной программы «Развитие культуры и туризма на территории Кежемского района»</t>
  </si>
  <si>
    <t>Обеспечение деятельности (оказание услуг) подведомственных учреждений в рамках подпрограммы " Обеспечение деятельности и развитие учреждений библиотечного типа" муниципальной программы «Развитие культуры и туризма на территории Кежемского района»</t>
  </si>
  <si>
    <t>Обеспечение деятельности (оказание услуг) подведомственных учреждений в рамках подпрограммы "Обеспечение деятельности и развитие учреждений дополнительного образования в области культуры " муниципальной программы «Развитие культуры и туризма на территории Кежемского района»</t>
  </si>
  <si>
    <t>Муниципальная программа «Развитие физической культуры и спорта в Кежемском районе»</t>
  </si>
  <si>
    <t>Мероприятия в области физической культуры и спорта  в рамках подпрограммы "Развитие спорта высших достижений"  муниципальной программы  «Развитие массовой физической культуры и спорта»</t>
  </si>
  <si>
    <t>Подпрограмма "Модернизация, реконструкция и капитальный ремонт объектов коммунальной инфраструктуры Кежемского района"</t>
  </si>
  <si>
    <t>код главного администратора</t>
  </si>
  <si>
    <t>код группы</t>
  </si>
  <si>
    <t>код подгруппы</t>
  </si>
  <si>
    <t>код группы подвида</t>
  </si>
  <si>
    <t>код аналитической группы подвида</t>
  </si>
  <si>
    <t>Код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</si>
  <si>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</si>
  <si>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000 01 03 00 00 00 0000 000</t>
  </si>
  <si>
    <t>Наименование показателя бюджетной классификации</t>
  </si>
  <si>
    <t>Код главного распорядителя бюджетных средств</t>
  </si>
  <si>
    <t>14 0 00 00000</t>
  </si>
  <si>
    <t>Муниципальная программа "Защита населения и территории Кежемского района от чрезвычайных ситуаций природного и техногенного характера"</t>
  </si>
  <si>
    <t>14 0 00 44050</t>
  </si>
  <si>
    <t xml:space="preserve">14 0 00 00000 </t>
  </si>
  <si>
    <t xml:space="preserve">14 0 00 44050 </t>
  </si>
  <si>
    <t>Организация транспортного обслуживания населения автомобильным транспортом в межмуниципальном и пригородном сообщении района в рамках подпрограммы "Развитие транспортного комплекса Кежемского района" муниципальной программы "Развитие транспортной системы Кежемского района"</t>
  </si>
  <si>
    <t>08 2 00 43210</t>
  </si>
  <si>
    <t>Наименование главного распорядителя и наименование показателей бюджетной классификации</t>
  </si>
  <si>
    <t>Наименование муниципальной программы и наименование показателей бюджетной классификации</t>
  </si>
  <si>
    <t>Исполнение отдельных государствен
ных  полномочий по решению вопросов поддержки сельскохозяйственного производства</t>
  </si>
  <si>
    <t>Субвенции бюджетам муниципальных образований края на реализацию Закона края от 20 декабря 2012 года № 3-963 «О наделении органов местного самоуправления муниципальных районов края отдельными государственными полномочиями по компенсации выпадающих доходов энергоснабжающих организаций, связанных с применением государственных регулируемых цен (тарифов) на электрическую энергию, вырабатываемую дизельными электростанциями на территории Красноярского края для населения»</t>
  </si>
  <si>
    <t>Раздел 08 "Культура"</t>
  </si>
  <si>
    <t xml:space="preserve"> создание условий для организации досуга и обеспечения жителей поселения услугами организаций культуры (Администрация Кежемского района)</t>
  </si>
  <si>
    <t>на осуществление внешнего муниципального  финансового контроля (Ревизионная комиссия)</t>
  </si>
  <si>
    <t>Муниципальное казенное учреждение "Управление  образования Кежемского района"</t>
  </si>
  <si>
    <t>905</t>
  </si>
  <si>
    <t>01 1 00 76490</t>
  </si>
  <si>
    <t>Стипендии</t>
  </si>
  <si>
    <t>340</t>
  </si>
  <si>
    <t>Обеспечение деятельности (оказание услуг) подведомственных учреждений в рамках подпрограммы "Развитие массовой физической культуры и спорта"  муниципальной программы «Развитие физической культуры и спорта в Кежемском районе»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</si>
  <si>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</si>
  <si>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Функционирование органов местного самоуправления, казенных учреждений</t>
  </si>
  <si>
    <t>05 2 00 48220</t>
  </si>
  <si>
    <t>05 2 00 48230</t>
  </si>
  <si>
    <t>05 2 00 48240</t>
  </si>
  <si>
    <t>05 2 00 48250</t>
  </si>
  <si>
    <t>05 2 00 48260</t>
  </si>
  <si>
    <t>30 2 00 48220</t>
  </si>
  <si>
    <t xml:space="preserve">Иные межбюджетные трансферты выделяемые из бюджета Недокурского сельсовета в районный бюджет на создание условий для организации досуга и обеспечения жителей поселения услугами организаций культуры в рамках непрограммных расходов
</t>
  </si>
  <si>
    <t>30 2 00 48230</t>
  </si>
  <si>
    <t>30 2 00 48240</t>
  </si>
  <si>
    <t>30 2 00 48250</t>
  </si>
  <si>
    <t>30 2 00 48260</t>
  </si>
  <si>
    <t xml:space="preserve">Иные межбюджетные трансферты выделяемые из бюджета Имбинского сельсовета в районный бюджет на создание условий для организации досуга и обеспечения жителей поселения услугами организаций культуры в рамках непрограммных расходов
</t>
  </si>
  <si>
    <t xml:space="preserve">Иные межбюджетные трансферты выделяемые из бюджета Яркинского сельсовета в районный бюджет на создание условий для организации досуга и обеспечения жителей поселения услугами организаций культуры в рамках непрограммных расходов
</t>
  </si>
  <si>
    <t xml:space="preserve">Иные межбюджетные трансферты выделяемые из бюджета Ирбинского сельсовета в районный бюджет на создание условий для организации досуга и обеспечения жителей поселения услугами организаций культуры в рамках непрограммных расходов
</t>
  </si>
  <si>
    <t xml:space="preserve">Иные межбюджетные трансферты выделяемые из бюджета Тагарского сельсовета в районный бюджет на создание условий для организации досуга и обеспечения жителей поселения услугами организаций культуры в рамках непрограммных расходов
</t>
  </si>
  <si>
    <t>30 2 00 48280</t>
  </si>
  <si>
    <t xml:space="preserve">Иные межбюджетные трансферты выделяемые из бюджета Заледеевскогосельсовета в районный бюджет на создание условий для организации досуга и обеспечения жителей поселения услугами организаций культуры в рамках непрограммных расходов
</t>
  </si>
  <si>
    <t>05 2 00 48280</t>
  </si>
  <si>
    <t>30 3 00 75520</t>
  </si>
  <si>
    <t>Судебная система</t>
  </si>
  <si>
    <t>30 3 00 51200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</si>
  <si>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 в рамках непрограммных расходов</t>
  </si>
  <si>
    <t>30 1 00 46080</t>
  </si>
  <si>
    <t xml:space="preserve"> Социальные выплаты гражданам, кроме публичных нормативных социальных выплат</t>
  </si>
  <si>
    <t>Другие вопросы в области национальной безопасности и правоохранительной деятельности</t>
  </si>
  <si>
    <t>Резервные фонды местных администраций в рамках непрограммных расходов</t>
  </si>
  <si>
    <t xml:space="preserve">Иные межбюджетные трансферты выделяемые из бюджета Недокурского сельсовета в районный бюджет на создание условий для организации досуга и обеспечения жителей поселения услугами организаций культуры в рамках подпрограммы " Обеспечение деятельности и развитие учреждений  клубного типа " муниципальной программы "Развитие культуры и туризма на территории Кежемского района"
</t>
  </si>
  <si>
    <t xml:space="preserve">Иные межбюджетные трансферты выделяемые из бюджета Имбинского сельсовета в районный бюджет на  создание условий для организации досуга и обеспечения жителей поселения услугами организаций культуры в рамках подпрограммы " Обеспечение деятельности и развитие учреждений  клубного типа " муниципальной программы "Развитие культуры и туризма на территории Кежемского района"
</t>
  </si>
  <si>
    <t xml:space="preserve">Иные межбюджетные трансферты выделяемые из бюджета Яркинского сельсовета в районный бюджет на создание условий для организации досуга и обеспечения жителей поселения услугами организаций культуры в рамках подпрограммы " Обеспечение деятельности и развитие учреждений  клубного типа " муниципальной программы "Развитие культуры и туризма на территории Кежемского района"
</t>
  </si>
  <si>
    <t xml:space="preserve">Иные межбюджетные трансферты выделяемые из бюджета Ирбинского сельсовета в районный бюджет на создание условий для организации досуга и обеспечения жителей поселения услугами организаций культуры в рамках подпрограммы " Обеспечение деятельности и развитие учреждений  клубного типа " муниципальной программы "Развитие культуры и туризма на территории Кежемского района"
</t>
  </si>
  <si>
    <t xml:space="preserve">Иные межбюджетные трансферты выделяемые из бюджета Тагарского сельсовета в районный бюджет на создание условий для организации досуга и обеспечения жителей поселения услугами организаций культуры в рамках подпрограммы " Обеспечение деятельности и развитие учреждений  клубного типа " муниципальной программы "Развитие культуры и туризма на территории Кежемского района"
</t>
  </si>
  <si>
    <t xml:space="preserve">Иные межбюджетные трансферты выделяемые из бюджета Заледеевского сельсовета в районный бюджет на создание условий для организации досуга и обеспечения жителей поселения услугами организаций культуры в рамках подпрограммы " Обеспечение деятельности и развитие учреждений  клубного типа " муниципальной программы "Развитие культуры и туризма на территории Кежемского района"
</t>
  </si>
  <si>
    <t>Подпрограмма "Обеспечение деятельности и развитие учреждений  клубного типа"</t>
  </si>
  <si>
    <t>Подпрограмма "Развитие спорта высших достижений"</t>
  </si>
  <si>
    <t>Муниципальная программа «Развитие субъектов малого и среднего предпринимательства в Кежемском районе»</t>
  </si>
  <si>
    <t>13 0 00 S6070</t>
  </si>
  <si>
    <t>Подпрограмма ««Улучшение жилищных условий отдельных категорий граждан, проживающих на территории Кежемского района»»</t>
  </si>
  <si>
    <t xml:space="preserve">Субвенции бюджетам муниципальных образований края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
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соответствии с пунктом 3 части 1 статьи 8 Федерального закона от 29 декабря 2012 года № 273-ФЗ «Об образовании в Российской Федерации», пунктом 5 статьи 8 Закона края от 26 июня 2014 года № 6-2519 «Об образовании в Красноярском крае»
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</si>
  <si>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</si>
  <si>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</si>
  <si>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Субвенции бюджетам муниципальных образований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соответствии с пунктом 3 части 1 статьи 8 Федерального закона от 29 декабря 2012 года № 273-ФЗ «Об образовании в Российской Федерации», пунктом 5 статьи 8 Закона края от 26 июня 2014 года № 6-2519 «Об образовании в Красноярском крае»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</si>
  <si>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</si>
  <si>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</si>
  <si>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 xml:space="preserve">Субвенции бюджетам муниципальных образований края на реализацию Закона края от 21 декабря 2010 года  № 11-5564 «О наделении органов местного самоуправления государственными полномочиями в области архивного дела» </t>
  </si>
  <si>
    <t>150</t>
  </si>
  <si>
    <t>Раздел 05 "Жилищно-коммунальное хозяйство"</t>
  </si>
  <si>
    <t>Закупка товаров, работ и услуг для обеспечения государственных (муниципальных) нужд</t>
  </si>
  <si>
    <t>Иные межбюджетные трансферты, выделяемые из бюджета поселения в районный бюджет на реализацию решения Недокурского сельского Совета депутатов "О передаче осуществления части полномочий органов местного самоуправления поселения органам местного самоуправления муниципального района (по организации исполнения бюджета)"  ,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</si>
  <si>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11 3 00 42060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</si>
  <si>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  в рамках непрограммных расходов</t>
  </si>
  <si>
    <t>Субвенции бюджетам муниципальных образований на обеспечение деятельности специалистов, осуществляющих переданные государственные полномочия по переселению граждан из районов Крайнего Севера и приравненных к ним местностей (в соответствии с Законом края от 21 декабря 2010 года № 11-5582) в рамках непрограммных расходов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</si>
  <si>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в рамках непрограммных расходов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</si>
  <si>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</si>
  <si>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межбюджетные трансферты выделяемые из бюджета поселений в районный бюджет на осуществление полномочий по организации в границах поселения коммунальных услуг в рамках непрограммных расходов</t>
  </si>
  <si>
    <t>30 4 00 48100</t>
  </si>
  <si>
    <t>30 4 00 48110</t>
  </si>
  <si>
    <t>Иные межбюджетные трансферты выделяемые из бюджета Яркинского сельсовета в районный бюджет на осуществление полномочий по организации в границах поселения коммунальных услуг в рамках непрограммных расходов</t>
  </si>
  <si>
    <t>30 4 00 48130</t>
  </si>
  <si>
    <t>Иные межбюджетные трансферты выделяемые из бюджета Тагарского сельсовета в районный бюджет на осуществление полномочий по организации в границах поселения коммуналь-ных услуг в рамках непрограммных расходов</t>
  </si>
  <si>
    <t>30 4 00 48140</t>
  </si>
  <si>
    <t>Иные межбюджетные трансферты выделяемые из бюджета Ирбинского сельсовета в районный бюджет на осуществление полномочий по организации в границах поселения коммунальных услуг в рамках непрограммных расходов</t>
  </si>
  <si>
    <t>30 4 00 48150</t>
  </si>
  <si>
    <t>Иные межбюджетные трансферты выделяемые из бюджета Недокурского сельсовета в районный бюджет на осуществле-ние полномочий по организации в границах поселения коммунальных услуг в рамках непрограммных расходов</t>
  </si>
  <si>
    <t>10 4 00 L4970</t>
  </si>
  <si>
    <t xml:space="preserve">Руководство и управление в сфере установленных функций органов местного самоуправления в рамках непрограммных расходов </t>
  </si>
  <si>
    <t>Мероприятия в области физической культуры и спорта  в рамках подпрограммы "Развитие спорта высших достижений"  муниципальной программы  «Развитие физической культуры и спорта в Кежемском районе»</t>
  </si>
  <si>
    <t>Обеспечение деятельности (оказание услуг) подведомственных учреждений в рамках подпрограммы "Развитие системы подготовки спортивного резерва"  муниципальной программы  «Развитие физической культуры и спорта в Кежемском районе»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</si>
  <si>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 в рамках подпрограммы «Развитие дошкольного, общего и дополнительного образования детей» муниципальной программы  «Развитие образования Кежемского района»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</si>
  <si>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 детей» муниципальной программы «Развитие образования Кежемского района»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</si>
  <si>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 в рамках подпрограммы «Развитие дошкольного, общего и дополнительного образования детей» муниципальной программы  «Развитие образования Кежемского района»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</si>
  <si>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 детей» муниципальной программы  «Развитие образования Кежемского района»</t>
  </si>
  <si>
    <t>Прочие доходы от компенсации затрат бюджетов муниципальных районов</t>
  </si>
  <si>
    <t>Прочие безвозмездные поступления от негосударственных организаций в бюджеты муниципальных районов</t>
  </si>
  <si>
    <t>041</t>
  </si>
  <si>
    <t xml:space="preserve">Плата за размещение отходов производства </t>
  </si>
  <si>
    <t>Подпрограмма "Устойчивое равзвитие сельских территорий"</t>
  </si>
  <si>
    <t>Подпрограмма «Улучшение жилищных условий отдельных категорий граждан, проживающих на территории Кежемского района»</t>
  </si>
  <si>
    <t>05 7 00 00000</t>
  </si>
  <si>
    <t>Подпрограмма "Развитие внутреннего и въездного туризма"</t>
  </si>
  <si>
    <t>Расходы на проведение культурно-массовых мероприятий в рамках подпрограмма "Развитие внутреннего и въездного туризма" муниципальной программы "Развитие культуры и туризма на территории Кежемского района"</t>
  </si>
  <si>
    <t>05 7 00 43190</t>
  </si>
  <si>
    <t>Руководство и управление в сфере установленных функций органов  местного самоуправления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</si>
  <si>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231</t>
  </si>
  <si>
    <t>241</t>
  </si>
  <si>
    <t>251</t>
  </si>
  <si>
    <t>261</t>
  </si>
  <si>
    <t>099</t>
  </si>
  <si>
    <t>Комплектование книжных фондов библиотек муниципальных образований Красноярского края в рамках подпрограммы " Обеспечение деятельности и развитие учреждений библиотечного типа" муниципальной программы «Развитие культуры и туризма на территории Кежемского района»</t>
  </si>
  <si>
    <t>05 4 00 S4880</t>
  </si>
  <si>
    <t>Предоставление социальных выплат молодым семьям на приобретение (строительство) жилья в рамках подпрограммы «Улучшение жилищных условий отдельных категорий граждан, проживающих на территории Кежемского района» , муниципальной программы "Обеспечение доступным и комфортным жильем жителей Кежемского района"</t>
  </si>
  <si>
    <t>01 1 00 S5630</t>
  </si>
  <si>
    <t xml:space="preserve">Наименование </t>
  </si>
  <si>
    <t>Субвенций бюджетам муниципальных образований края на 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 в соответствии с Федеральным законом от 20 августа 2004 года № 113-ФЗ «О присяжных заседателях федеральных судов общей юрисдикции в Российской Федерации»</t>
  </si>
  <si>
    <t>МКУ "Управление  образования Кежемского района"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</si>
  <si>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</si>
  <si>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</si>
  <si>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011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</si>
  <si>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</si>
  <si>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021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</si>
  <si>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</si>
  <si>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Административные штрафы, установленные Кодексом Российской Федерации об административных правонарушениях</t>
  </si>
  <si>
    <t>053</t>
  </si>
  <si>
    <t>063</t>
  </si>
  <si>
    <t>080</t>
  </si>
  <si>
    <t>083</t>
  </si>
  <si>
    <t>143</t>
  </si>
  <si>
    <t>203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</si>
  <si>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Кежемского района"</t>
  </si>
  <si>
    <t>Иные межбюджетные трансферты выделяемые из бюджета поселений в районный бюджет на осуществление полномочий по внешнему муниципальному финансовому контролю</t>
  </si>
  <si>
    <t>30 4 00 48000</t>
  </si>
  <si>
    <t>Иные межбюджетные трансферты выделяемые из бюджета Недокурского сельсовета в районный бюджет на осуществление полномочий по внешнему муниципальному финансовому контролю в рамках непрограммных расходов</t>
  </si>
  <si>
    <t>30 4 00 48010</t>
  </si>
  <si>
    <t>Иные межбюджетные трансферты выделяемые из бюджета Имбинского сельсовета в районный бюджет на осуществление полномочий по внешнему муниципальному финансовому контролю в рамках непрограммных расходов</t>
  </si>
  <si>
    <t>30 4 00 48020</t>
  </si>
  <si>
    <t>Иные межбюджетные трансферты выделяемые из бюджета Тагарского сельсовета в районный бюджет на осуществление полномочий по внешнему муниципальному финансовому контролю в рамках непрограммных расходов</t>
  </si>
  <si>
    <t>30 4 00 48030</t>
  </si>
  <si>
    <t>Иные межбюджетные трансферты выделяемые из бюджета Заледеевского сельсовета в районный бюджет на осуществление полномочий по внешнему муниципальному финансовому контролю в рамках непрограммных расходов</t>
  </si>
  <si>
    <t>30 4 00 48040</t>
  </si>
  <si>
    <t>Иные межбюджетные трансферты выделяемые из бюджета Ирбинского сельсовета в районный бюджет на осуществление полномочий по внешнему муниципальному финансовому контролю в рамках непрограммных расходов</t>
  </si>
  <si>
    <t>30 4 00 48060</t>
  </si>
  <si>
    <t>Иные межбюджетные трансферты выделяемые из бюджета г. Кодинск в районный бюджет на осуществление полномочий по внешнему муниципальному финансовому контролю в рамках непрограммных расходов</t>
  </si>
  <si>
    <t>30 4 00 48070</t>
  </si>
  <si>
    <t>Иные межбюджетные трансферты выделяемые из бюджета Яркинского сельсовета в районный бюджет на осуществление полномочий по внешнему муниципальному финансовому контролю в рамках непрограммных расходов</t>
  </si>
  <si>
    <t>30 4 00 48080</t>
  </si>
  <si>
    <t>Субвенции бюджетам муниципальных образований по предоставлению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 22-6015), в рамках подпрограммы «Развитие дошкольного, общего и дополнительного образования детей»  муниципальной программы «Развитие образования Кежемского района»</t>
  </si>
  <si>
    <t>Подпрограмма " Повышение качества жизни отдельных категорий граждан,в т.ч.инвалидов,степени их социальной защищенности"</t>
  </si>
  <si>
    <t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 в рамках непрограммных расходов</t>
  </si>
  <si>
    <t>30 3 00 02890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</si>
  <si>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</si>
  <si>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 xml:space="preserve">Дотации бюджетам муниципальных районов на поддержку мер по обеспечению сбалансированности бюджетов
</t>
  </si>
  <si>
    <t>Увеличение остатков средств бюджетов</t>
  </si>
  <si>
    <t>Изменение остатков средств на счетах по учету средств бюджетов</t>
  </si>
  <si>
    <t>Муниципальная программа «Реформирование и модернизация жилищно-коммунального хозяйства и повышение энергетической эффективности в Кежемском районе»</t>
  </si>
  <si>
    <t>Обеспечение деятельности (оказание услуг) подведомственных учреждений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  в Кежемском районе"</t>
  </si>
  <si>
    <t>Обеспечение деятельности (оказание услуг) подведомственных учреждений в рамках подпрограммы " Обеспечение деятельности и развитие учреждений  клубного типа" муниципальной программы «Развитие культуры и туризма на территории Кежемского района»</t>
  </si>
  <si>
    <t>«Повышение качества жизни отдельных категорий граждан, в т.ч. инвалидов, степени их социальной защищенности»</t>
  </si>
  <si>
    <t>Благоустройство</t>
  </si>
  <si>
    <t>Приложение №1</t>
  </si>
  <si>
    <t>Приложение №5</t>
  </si>
  <si>
    <t>Охрана окружающей среды</t>
  </si>
  <si>
    <t>Охрана объектов растительного и животного мира и среды их обитания</t>
  </si>
  <si>
    <t>Подпрограмма «Устойчивое развитие сельских территорий»</t>
  </si>
  <si>
    <t>30 4 00 48170</t>
  </si>
  <si>
    <t>Иные межбюджетные трансферты выделяемые из бюджета Имбинского сельсовета в районный бюджет на осуществление полномочий по организации в границах поселения коммуналь-ных услуг в рамках непрограммных расходов</t>
  </si>
  <si>
    <t>01 1 00 L3040</t>
  </si>
  <si>
    <t>краевой бюджет</t>
  </si>
  <si>
    <t xml:space="preserve">Субвенции бюджетам муниципальных образований края на реализацию Закона края от 13 июня 2013 года № 4-1402 «О наделении органов местного самоуправления муниципальных районов, муниципальных и городских округов края отдельными государственными полномочиями по организации мероприятий при осуществлении деятельности по обращению с животными без владельцев» </t>
  </si>
  <si>
    <t>042</t>
  </si>
  <si>
    <t xml:space="preserve">Плата за размещение твердых коммунальных отходов </t>
  </si>
  <si>
    <t>Доходы от компенсации затрат государства</t>
  </si>
  <si>
    <t>Прочие доходы от компенсации затрат государства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</si>
  <si>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</si>
  <si>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073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</si>
  <si>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</si>
  <si>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</si>
  <si>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153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</si>
  <si>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</si>
  <si>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170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</si>
  <si>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</si>
  <si>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173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</si>
  <si>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</si>
  <si>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</si>
  <si>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</si>
  <si>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муниципальных районов</t>
  </si>
  <si>
    <t>15</t>
  </si>
  <si>
    <t>25</t>
  </si>
  <si>
    <t>по организации исполнения бюджета поселения и контроля за исполнением данного бюджета (Финансовое управление)</t>
  </si>
  <si>
    <t>по  организации в границах поселения коммунальных услуг (Администрация Кежемского района)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</si>
  <si>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</si>
  <si>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</si>
  <si>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Приложение №10</t>
  </si>
  <si>
    <t>Руководство и управлени в сфере управленческих функций органов  местного самоуправления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</si>
  <si>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 xml:space="preserve">Иные межбюджетные трансферты, выделяемые из бюджета поселения в районный бюджет на реализацию решения Яркинского сельского Совета депутатов "О передаче осуществления части полномочий органов местного самоуправления поселения органам местного самоуправления муниципального района (по организации исполнения бюджета)"  ,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 </t>
  </si>
  <si>
    <t xml:space="preserve">Иные межбюджетные трансферты, выделяемые из бюджета поселения в районный бюджет на реализацию решения Недокурского сельского Совета депутатов "О передаче осуществления части полномочий органов местного самоуправления поселения органам местного самоуправления муниципального района (по организации исполнения бюджета)"  ,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 </t>
  </si>
  <si>
    <t>Руководство и управлени в сфере управленческих функций органов  местного самоуправления в рамках непрограммных расходов</t>
  </si>
  <si>
    <t>Лесное хозяйство</t>
  </si>
  <si>
    <t>30 3 00 74460</t>
  </si>
  <si>
    <t>Муниципальная программа «Реформирование и модернизация жилищно-коммунального хозяйства и повышение энергетической эффективности»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</si>
  <si>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(в соответствии с Законом края от 1 декабря 2014 года № 7-2839),  в рамках подпрограммы «Модернизация, реконструкция и капитальный ремонт объектов коммунальной инфраструктуры Кежемского района» муниципальной программы «Реформирование и модернизация жилищно-коммунального хозяйства и повышение энергетической эффективности»</t>
  </si>
  <si>
    <t>Субвенции бюджетам муниципальных образований на компенсацию выпадающих доходов энергоснабжающих организаций, связанных с применением государственных регулируемых цен (тарифов) на электрическую энергию, вырабатываемую дизельными электростанциями на территории Красноярского края для населения (в соответствии с Законом края от 20 декабря 2012 года № 3-963), в рамках подпрограммы «Модернизация, реконструкция и капитальный ремонт объектов коммунальной инфраструктуры Кежемского района» муниципальной программы «Реформирование и модернизация жилищно-коммунального хозяйства и повышение энергетической эффективности»</t>
  </si>
  <si>
    <t>Иные межбюджетные трансферты выделяемые из бюджета Недокурского сельсовета в районный бюджет на осуществление полномочий по организации в границах поселения коммунальных услуг в рамках непрограммных расходов</t>
  </si>
  <si>
    <t>Иные межбюджетные трансферты выделяемые из бюджета Заледеевского сельсовета в районный бюджет на осуществление полномочий по организации в границах поселения коммунальных услуг в рамках непрограммных расходов</t>
  </si>
  <si>
    <t>30 4 00 48120</t>
  </si>
  <si>
    <t>Иные межбюджетные трансферты выделяемые из бюджета Тагарского сельсовета в районный бюджет на осуществление полномочий по организации в границах поселения коммунальных услуг в рамках непрограммных расходов</t>
  </si>
  <si>
    <t>Иные межбюджетные трансферты выделяемые из бюджета Ирбинский сельсовета в районный бюджет на осуществление полномочий по организации в границах поселения коммунальных услуг в рамках непрограммных расходов</t>
  </si>
  <si>
    <t>Обеспечение деятельности (оказание услуг) подведомственных учреждений в рамках подпрограммы " Обеспечение деятельности и развитие учреждений  клубного типа" муниципальной программы «Развитие культуры на территории Кежемского района»</t>
  </si>
  <si>
    <t>Обеспечение деятельности (оказание услуг) подведомственных учреждений в рамках подпрограммы "Развитие системы подготовки спортивного резерва"  муниципальной программы  «Развитие массовой физической культуры и спорта»</t>
  </si>
  <si>
    <t>Обеспечение деятельности (оказание услуг) подведомственных учреждений в рамках подпрограммы "Развитие массовой физической культуры и спорта"  муниципальной программы  «Развитие массовой физической культуры и спорта»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</si>
  <si>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</si>
  <si>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 по взносам на капитальный ремонт муниципального жилищного фонда в рамках подпрограммы "Управление муниципальным имуществом Кежемского района муниципальной программы "Обеспечение доступным и комфортным жильем жителей Кежемского района"</t>
  </si>
  <si>
    <t>Иные межбюджетные трансферты выделяемые из бюджета Заледеевского сельсовета в районный бюджет на осуществле-ние полномочий по организации в границах поселения коммунальных услуг в рамках непрограммных расходов</t>
  </si>
  <si>
    <t>Иные межбюджетные трансферты бюджету муниципального образования город Кодинск  на содержание общественных пространств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Кежемского района» муниципальной программы Кежемского района «Управление муниципальными финансами»</t>
  </si>
  <si>
    <t>11 1 00 48650</t>
  </si>
  <si>
    <t>Субсидия из районного бюджета гражданам, ведущим личное подсобное хозяйство на закупку и транспортировку кормов (сена) для содержания поголовья крупного рогатого скота, лошадей и коз, в поселке Недокура  Кежемского района, в связи с утратой сенокосных угодий в результате заполнения ложа водохранилища Богучанской ГЭС в рамках непрограммных расходов</t>
  </si>
  <si>
    <t>30 1 00 43020</t>
  </si>
  <si>
    <t>Иные межбюджетные трансферты выделяемые из бюджета Имбинского сельсовета в районный бюджет на  создание условий для организации досуга и обеспечения жителей поселения услугами организаций культуры в рамках подпрограммы " Обеспечение деятельности и развитие учреждений  клубного типа " муниципальной программы "Развитие культуры и туризма на территории Кежемского района"</t>
  </si>
  <si>
    <t>Иные межбюджетные трансферты выделяемые из бюджета Яркинского сельсовета в районный бюджет на создание условий для организации досуга и обеспечения жителей поселения услугами организаций культуры в рамках подпрограммы " Обеспечение деятельности и развитие учреждений  клубного типа " муниципальной программы "Развитие культуры и туризма на территории Кежемского района"</t>
  </si>
  <si>
    <t>Иные межбюджетные трансферты выделяемые из бюджета Ирбинского сельсовета в районный бюджет на создание условий для организации досуга и обеспечения жителей поселения услугами организаций культуры в рамках подпрограммы " Обеспечение деятельности и развитие учреждений  клубного типа " муниципальной программы "Развитие культуры и туризма на территории Кежемского района"</t>
  </si>
  <si>
    <t>Иные межбюджетные трансферты выделяемые из бюджета Тагарского сельсовета в районный бюджет на создание условий для организации досуга и обеспечения жителей поселения услугами организаций культуры в рамках подпрограммы " Обеспечение деятельности и развитие учреждений  клубного типа " муниципальной программы "Развитие культуры и туризма на территории Кежемского района"</t>
  </si>
  <si>
    <t>Иные межбюджетные трансферты выделяемые из бюджета Заледеевского сельсовета в районный бюджет на создание условий для организации досуга и обеспечения жителей поселения услугами организаций культуры в рамках подпрограммы " Обеспечение деятельности и развитие учреждений  клубного типа " муниципальной программы "Развитие культуры и туризма на территории Кежемского района"</t>
  </si>
  <si>
    <t>Иные межбюджетные трансферты выделяемые из бюджета Недокурского сельсовета в районный бюджет на создание условий для организации досуга и обеспечения жителей поселения услугами организаций культуры в рамках подпрограммы " Обеспечение деятельности и развитие учреждений  клубного типа " муниципальной программы "Развитие культуры и туризма на территории Кежемского района"</t>
  </si>
  <si>
    <t>Иные межбюджетные трансферты выделяемые из бюджета Ирбинского сельсовета в районный бюджет на создание условий для организации досуга и обеспечения жителей поселения услугами организаций культуры в рамках непрограммных расходов</t>
  </si>
  <si>
    <t>Иные межбюджетные трансферты выделяемые из бюджета Тагарского сельсовета в районный бюджет на создание условий для организации досуга и обеспечения жителей поселения услугами организаций культуры в рамках непрограммных расходов</t>
  </si>
  <si>
    <t>Кредиты кредитных организаций в валюте Российской Федерации</t>
  </si>
  <si>
    <t>900 01 02 00 00 05 0000 710</t>
  </si>
  <si>
    <t>519</t>
  </si>
  <si>
    <t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в рамках непрограммных расходов</t>
  </si>
  <si>
    <t>Плата за сбросы загрязняющих веществ в водные объекты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</si>
  <si>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</si>
  <si>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</si>
  <si>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123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</si>
  <si>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</si>
  <si>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Премии и гранты</t>
  </si>
  <si>
    <t>350</t>
  </si>
  <si>
    <t>01 1 00 43540</t>
  </si>
  <si>
    <t>Доходы, поступающие в порядке возмещения расходов, понесенных в связи с эксплуатацией имущества муниципальных районов</t>
  </si>
  <si>
    <t>Доходы, поступающие в порядке возмещения расходов, понесенных в связи с эксплуатацией имущества</t>
  </si>
  <si>
    <t>065</t>
  </si>
  <si>
    <t>Всего доходы районного бюджета на 2024 год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</si>
  <si>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</si>
  <si>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</si>
  <si>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</si>
  <si>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</si>
  <si>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</si>
  <si>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</si>
  <si>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2024 год</t>
  </si>
  <si>
    <t>Муниципальная  программа «Профилактика правонарушений и укрепление общественного порядка и общественной безопасности в Кежемском районе»</t>
  </si>
  <si>
    <t>01 2 00 78460</t>
  </si>
  <si>
    <t>Расходы на приведение зданий и сооружений общеобразовательных организаций в соответствие с требованиями законодательства в рамках подпрограммы «Развитие дошкольного, общего и дополнительного образования детей» муниципальной программы «Развитие образования Кежемского района»</t>
  </si>
  <si>
    <t>Субвенции бюджетам муниципальных образований на осуществление государственных полномочий по организации и обеспечению отдыха и оздоровления детей (в соответствии с Законом края от 19 апреля 2018 года № 5-1533) в рамках подпрограммы «Развитие дошкольного, общего и дополнительного образования детей» муниципальной программы «Развитие образования Кежемского района»</t>
  </si>
  <si>
    <t>Субвенции бюджетам муниципальных образований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 в рамках подпрограммы "Государственная поддержка детей сирот, и детей, оставшихся без попечения родителей" муниципальной программы "Развитие образования Кежемского района"</t>
  </si>
  <si>
    <t>304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</si>
  <si>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</si>
  <si>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</si>
  <si>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Приложение №3</t>
  </si>
  <si>
    <t>000 01 02 00 00 00 0000 000</t>
  </si>
  <si>
    <t>000 01 02 00 00 00 0000 700</t>
  </si>
  <si>
    <t>Привлечение муниципальными районами кредитов от кредитных организаций в валюте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</si>
  <si>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</si>
  <si>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</si>
  <si>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</si>
  <si>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</si>
  <si>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</si>
  <si>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Привлечение кредитов от кредитных организаций в валюте Российской Федерации</t>
  </si>
  <si>
    <t>Осуществление первичного воинского учета органами местного самоуправления поселений в рамках подпрограммы «Создание условий для эффективного  и ответственного управления муниципальными финансами, повышения устойчивости бюджетов муниципальных образований Кежемского района» муниципальной программы «Управление муниципальными финансами»</t>
  </si>
  <si>
    <t>Расходы на реализацию муниципальных программ развития субъектов малого и среднего предпринимательства в рамках  муниципальной программы «Развитие субъектов малого и среднего предпринимательства в Кежемском районе»</t>
  </si>
  <si>
    <t>Расходы на обеспечение деятельности единой дежурно-диспетчерской службы, в рамках муниципальной программы "Защита населения и территории от чрезвычайных ситуаций природного и техногенного характера"</t>
  </si>
  <si>
    <t>Приложение №4</t>
  </si>
  <si>
    <t xml:space="preserve"> сумма на 2024 год </t>
  </si>
  <si>
    <t>Обеспечение функционирования системы персонифицированного финансирования дополнительного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Кежемского района»</t>
  </si>
  <si>
    <t>Расходы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 в рамках подпрограммы «Развитие дошкольного, общего и дополнительного образования детей» муниципальной программы «Развитие образования Кежемского района»</t>
  </si>
  <si>
    <t>Расходы на поддержку деятельности муниципальных молодежных центров в рамках подпрограммы «Вовлечение молодежи Кежемского района в социальную практику» муниципальной программы «Развитие молодежной политики в районе»</t>
  </si>
  <si>
    <t>Иные межбюджетные трансферты выделяемые из бюджета Имбинского сельсовета в районный бюджет на осуществление полномочий по организации в границах поселения коммунальных услуг в рамках непрограммных расходов</t>
  </si>
  <si>
    <t>Расходы на проведение мероприятий в области профилактики правонарушений и укрепления общественного порядка и общественной безопасности в рамках муниципальной программы «Профилактика правонарушений и укрепление общественного порядка и общественной безопасности в Кежемском районе»</t>
  </si>
  <si>
    <t>2025 год</t>
  </si>
  <si>
    <t xml:space="preserve">Субвенции бюджетам муниципальных образований края на реализацию Закона края от 27 декабря 2005 года № 17-4377 «О наделении органов местного самоуправления муниципальных районов, муниципальных округов и городских округов края государственными полномочиями по обеспечению бесплатным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программам» </t>
  </si>
  <si>
    <t xml:space="preserve"> Субвенции бюджетам муниципальных образований края на реализацию Закона края от 26 декабря 2006 года № 21-5589 «О наделении органов местного самоуправления муниципальных районов, муниципальных округов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прав»</t>
  </si>
  <si>
    <t>Субвенции бюджетам муниципальных образований края на реализацию Закона края от 23 апреля 2009 года № 8-3170 "О наделении органов местного самоуправления муниципальных образований края государственнми полномочиями по созданию и обеспечению деятельности административных комиссий"</t>
  </si>
  <si>
    <t>Субвенции бюджетам муниципальных районов и муниципальных округов края на реализацию Закона края от 27 декабря 2005 года  № 17-4397 «О наделении органов местного самоуправления муниципальных районов и муниципальных округов края отдельными государственными полномочиями по решению вопросов поддержки сельскохозяйственного производства»</t>
  </si>
  <si>
    <t>Субсидии бюджетам муниципальных образований края на поддержку деятельности муниципальных молодежных центров</t>
  </si>
  <si>
    <t>Субсидии бюджетам муниципальных образований края на комплектование книжных фондов библиотек муниципальных образований Красноярского края</t>
  </si>
  <si>
    <t>Субсидии бюджетам муниципальных образований края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</t>
  </si>
  <si>
    <t>Субсидии бюджетам муниципальных образований края на реализацию муниципальных программ развития субъектов малого и среднего предпринимательства</t>
  </si>
  <si>
    <t>Субвенции бюджетам муниципальных образований края на реализацию Закона края от 29 ноября 2005 года № 16-4081 «О наделении органов местного самоуправления муниципальных районов края отдельными государственными полномочиями по расчету и предоставлению дотаций на выравнивание бюджетной обеспеченности поселений, входящих в состав муниципального района края»</t>
  </si>
  <si>
    <t xml:space="preserve">Субвенции бюджетам муниципальных образований края на осуществление государственных полномочий по первичному воинскому учету органами местного самоуправления поселений, муниципальных округов и городских округов в соответствии с Федеральным законом от 28 марта 1998 года № 53-ФЗ «О воинской обязанности и военной службе» </t>
  </si>
  <si>
    <t>Субвенции бюджетам муниципальных образований края на реализацию Закона края от 29 марта 2007 года № 22-6015 «О наделении органов местного самоуправления муниципальных районов, муниципальных округов и городских округов края государственными полномочиями по предоставлению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образования»</t>
  </si>
  <si>
    <t>Субвенции бюджетам муниципальных образований края  на реализацию Закона края от 20 декабря 2007 года № 4-1089 «О наделении органов местного самоуправления муниципальных районов, муниципальных округов и городских округов края государственными полномочиями по организации и осуществлению деятельности по опеке и попечительству»</t>
  </si>
  <si>
    <t>Субвенции бюджетам муниципальных образований края  на реализацию Закона края от 1 декабря 2014 года № 7-2839 «О наделении органов местного самоуправления городских округов, муниципальных округов и муниципальных районов края отдельными государственными полномочиями Красноярского края по реализации отдельных мер по обеспечению ограничения платы граждан за коммунальные услуги»</t>
  </si>
  <si>
    <t>Субвенции бюджетам муниципальных образований края на реализацию Закона края от 27 декабря 2005 года № 17-4379 «О наделении органов местного самоуправления муниципальных районов, муниципальных округов и городских округов края государственными полномочиями по осуществлению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 в муниципальных образовательных организациях, реализующих образовательную программу дошкольного образования, без взимания родительской платы»</t>
  </si>
  <si>
    <t>Субвенции бюджетам муниципальных образований края на реализацию Закона края от 30 января 2014 года  № 6-2056 «О наделении органов местного самоуправления городских округов, муниципальных округов и муниципальных районов края государственными полномочиями по осуществлению уведомительной регистрации коллективных договоров и территориальных соглашений и контроля за их выполнением»</t>
  </si>
  <si>
    <t>Субвенции бюджетам муниципальных образований края на реализацию Закона края от 19 апреля 2018 года № 5-1533 «О наделении органов местного самоуправления муниципальных районов, муниципальных округов и городских округов края государственными полномочиями по организации и обеспечению отдыха и оздоровления детей»</t>
  </si>
  <si>
    <t xml:space="preserve">Субвенции бюджетам муниципальных образований края на реализацию Закона края от 11 июля 2019 года №7-2988 «О наделении органов местного самоуправления муниципальных районов, муниципальных округов и городских округов края государственными полномочиями по рганизации и осуществлению деятельности по опеке и попечительству в отношении совершеннолетних граждан, а также в сфере патронажа» </t>
  </si>
  <si>
    <t>Субвенции бюджетам муниципальных образований края на реализацию Закона края от 24 декабря 2009 года № 9-4225 "О наделении органов местного самоуправления муниципальных районов, муниципальных округов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</si>
  <si>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 xml:space="preserve">Субвенции бюджетам муниципальных образований края на реализацию Закона края от 8 июля 2021 года № 11-5410 «О наделении органов местного самоуправления муниципальных районов и городских округов края отдельными государственными полномочиями по осуществлению мониторинга состояния и развития лесной промышленности» </t>
  </si>
  <si>
    <t>Субвенции бюджетам муниципальных образований края на реализацию Закона края от 8 июля 2021 №11-5284 "О наделении органов местного самоуправления муниципальных районов, муниципальных округов и городских округов края отдельными государственными полномочиями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"</t>
  </si>
  <si>
    <t>Дотации бюджетам муниципальных образований края на поддержку мер по обеспечению сбалансированности бюджетов муниципальных образований края</t>
  </si>
  <si>
    <t xml:space="preserve">Дотации на выравнивание бюджетной обеспеченности муниципальных районов (муниципальных округов, городских округов) </t>
  </si>
  <si>
    <t>Итого субвенций</t>
  </si>
  <si>
    <t>Доходы 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 бюджетных и автономных учреждений)</t>
  </si>
  <si>
    <t>035</t>
  </si>
  <si>
    <t>Доходы 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 бюджетных и автономных учреждений)</t>
  </si>
  <si>
    <t>Всего доходы районного бюджета на 2025 год</t>
  </si>
  <si>
    <t>Бюджетные кредиты из других бюджетов бюджетной системы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</si>
  <si>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</si>
  <si>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</si>
  <si>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</si>
  <si>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</si>
  <si>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ОКАЗАНИЯ ПЛАТНЫХ УСЛУГ И КОМПЕНСАЦИИ ЗАТРАТ ГОСУДАРСТВА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</si>
  <si>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</si>
  <si>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</si>
  <si>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</si>
  <si>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</si>
  <si>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</si>
  <si>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</si>
  <si>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</si>
  <si>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</si>
  <si>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</si>
  <si>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</si>
  <si>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сумма на 2025 год 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</si>
  <si>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 в рамках подпрограммы «Создание условий для эффективного  и ответственного управления муниципальными финансами, повышения устойчивости бюджетов муниципальных образований Кежемского района» муниципальной программы «Управление муниципальными финансами»</t>
  </si>
  <si>
    <t>Дотации бюджетам бюджетной системы Российской Федерации</t>
  </si>
  <si>
    <t xml:space="preserve">Субсидии на государственную поддержку отрасли культуры </t>
  </si>
  <si>
    <t xml:space="preserve">Субсидии бюджетам муниципальных образований на государственную поддержку отрасли культуры 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</si>
  <si>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общего и дополнительного образования детей» муниципальной программы  «Развитие образования Кежемского района»</t>
  </si>
  <si>
    <t>Субвенции бюджетам муниципальных образований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17-4379),  в рамках подпрограммы «Развитие дошкольного, общего и дополнительного образования детей» муниципальной программы «Развитие образования Кежемского района»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</si>
  <si>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«Развитие дошкольного, общего и дополнительного образования детей» муниципальной программы  «Развитие образования Кежемского района»</t>
  </si>
  <si>
    <t>Субвенции бюджетам муниципальных образований на обеспечение бесплатным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(в соответствии с Законом края от 27 декабря 2005 года № 17-4377) в рамках подпрограммы «Развитие дошкольного, общего и дополнительного образования детей» муниципальной программы «Развитие образования Кежемского района»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</si>
  <si>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«Развитие дошкольного, общего и дополнительного образования детей» муниципальной программы «Развитие образования Кежемского района»</t>
  </si>
  <si>
    <t>Субвенции бюджетам муниципальных образований на осуществление государственных полномочий по организации и обеспечению отдыха и оздоровления детей (в соответствии с Законом края от 19 апреля 2018 года № 5-1533)  в рамках подпрограммы «Развитие дошкольного, общего и дополнительного образования детей» муниципальной программы «Развитие образования Кежемского района»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</si>
  <si>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</si>
  <si>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Расходы на приведение зданий и сооружений общеобразовательных организаций в соответствие с требованиями законодательства  в рамках подпрограммы «Развитие дошкольного, общего и дополнительного образования детей» муниципальной программы «Развитие образования Кежемского района»</t>
  </si>
  <si>
    <t>Субвенции бюджетам муниципальных образований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  в рамках подпрограммы «Развитие дошкольного, общего и дополнительного образования детей» муниципальной программы «Развитие образования Кежемского района»</t>
  </si>
  <si>
    <t>Субвенции бюджетам муниципальных образований по предоставлению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 22-6015) в рамках подпрограммы «Развитие дошкольного, общего и дополнительного образования детей» муниципальной программы «Развитие образования Кежемского района»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</si>
  <si>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 в рамках подпрограммы «Развитие архивного дела в Кежемском районе» муниципальной программы «Развитие культуры и туризма на территории Кежемского района»</t>
  </si>
  <si>
    <t>Денежные вознаграждения лицам, удостоенным звания "Почетный гражданин Кежемского района", в рамках непрограммных расходов</t>
  </si>
  <si>
    <t>30 1 00 46090</t>
  </si>
  <si>
    <t>330</t>
  </si>
  <si>
    <t>Расходы, связанные с уплатой государственной пошлины, обжалованием судебных актов и исполнением судебных актов по искам к Кежемскому району о возмещении вреда, причиненного незаконными действиями (бездействием) органов местного самоуправления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а также по иным искам о взыскании денежных средств за счет казны Кежемского района (за исключением судебных актов о взыскании денежных средств в порядке субсидиарной ответственности главных распорядителей средств районного бюджета),в рамках непрограммных расходов</t>
  </si>
  <si>
    <t>Исполнение судебных актов</t>
  </si>
  <si>
    <t>30 2 00 00870</t>
  </si>
  <si>
    <t>830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</si>
  <si>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 в рамках непрограммных расходов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</si>
  <si>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 в рамках подпрограммы "Государственная поддержка детей сирот, и детей, оставшихся без попечения родителей" муниципальной программы "Развитие образования Кежемского района"</t>
  </si>
  <si>
    <t>01 2 00 75870</t>
  </si>
  <si>
    <t>20 0 00 00000</t>
  </si>
  <si>
    <t>20 0 00 43560</t>
  </si>
  <si>
    <t>Субвенции бюджетам муниципальных районов и муниципальных округов края на 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 17-4397) в рамках подпрограммы «Обеспечение реализации муниципальной программы и прочие мероприятия»  муниципальной программы «Развитие сельского хозяйства в Кежемском районе»</t>
  </si>
  <si>
    <t>Субвенции бюджетам муниципальных районов и городских округов для реализации отдельных государственных полномочий по осуществлению мониторинга состояния и развития лесной промышленности (в соответствии с Законом края от 8 июля 2021 года № 11-5410) в рамках непрограммных расходов</t>
  </si>
  <si>
    <t>Расходы на реализацию муниципальных программ развития субъектов малого и среднего предпринимательства в целях предоставления грантовой поддержки на начало ведения предпринимательской деятельностив рамках муниципальной программы «Развитие субъектов малого и среднего предпринимательства в Кежемском районе»</t>
  </si>
  <si>
    <t>13 0 00 S6680</t>
  </si>
  <si>
    <t>400</t>
  </si>
  <si>
    <t>Подпрограмма "Ликвидация мест несанкционированного размещения отходов"</t>
  </si>
  <si>
    <t>Расходы на ликвидацию мест несанкционированного размещения отходов в рамках подпрограммы  "Ликвидация мест несанкционированного размещения отходов" муниципальной программы "Охрана окружающей среды, воспроизводство природных ресурсов на территории Кежемского района"</t>
  </si>
  <si>
    <t>Муниципальная программа "Охрана окружающей среды, воспроизводство природных ресурсов на территории Кежемского района"</t>
  </si>
  <si>
    <t>04 0 00 00000</t>
  </si>
  <si>
    <t>04 2 00 00000</t>
  </si>
  <si>
    <t>04 2 00 43620</t>
  </si>
  <si>
    <t>Субвенции бюджетам муниципальных образований края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 4-1402), в рамках подпрограммы «Устойчивое развитие сельских территорий» муниципальной программы «Развитие сельского хозяйства в Кежемском районе»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</si>
  <si>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(в соответствии с Законом края от 20 декабря 2007 года № 4-1089) в рамках непрограммных расходов</t>
  </si>
  <si>
    <t>Государственная поддержка отрасли культуры (модернизация библиотек в части комплектования книжных фондов),в рамках подпрограммы " Обеспечение деятельности и развитие учреждений библиотечного типа" муниципальной программы «Развитие культуры и туризма на территории Кежемского района»</t>
  </si>
  <si>
    <t>Капитальные вложения в объекты государственной (муниципальной) собственности</t>
  </si>
  <si>
    <t>Бюджетные инвестиции</t>
  </si>
  <si>
    <t xml:space="preserve">  01 2 00 75870</t>
  </si>
  <si>
    <t>410</t>
  </si>
  <si>
    <t>Муниципальная программа "Содействие развитию гражданского общества в Кежемском районе"</t>
  </si>
  <si>
    <t>Подпрорамма "Поддержка социально- ориенированных некоммерческих организаий"</t>
  </si>
  <si>
    <t>Реализация муниципальных программ (подпрограмм) поддержки социально ориентированных некоммерческих организаций в рамках подпрограммы  "Поддержка социально ориенированных некоммерческих организаий" муниципальной программы "Содействие развитию гражданского общества в Кежмском районе"</t>
  </si>
  <si>
    <t>12 0 00 00000</t>
  </si>
  <si>
    <t>12 1 00 00000</t>
  </si>
  <si>
    <t>12 1 00 S5790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</si>
  <si>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(в соответствии с Законом края от 1 декабря 2014 года № 7-2839)  в рамках подпрограммы «Модернизация, реконструкция и капитальный ремонт объектов коммунальной инфраструктуры Кежемского района» муниципальной программы «Реформирование и модернизация жилищно-коммунального хозяйства и повышение энергетической эффективности  в Кежемском районе»</t>
  </si>
  <si>
    <t>Субвенции бюджетам муниципальных образований на компенсацию выпадающих доходов энергоснабжающих организаций, связанных с применением государственных регулируемых цен (тарифов) на электрическую энергию, вырабатываемую дизельными электростанциями на территории Красноярского края для населения (в соответствии с Законом края от 20 декабря 2012 года № 3-963) в рамках подпрограммы «Модернизация, реконструкция и капитальный ремонт объектов коммунальной инфраструктуры Кежемского района» муниципальной программы «Реформирование и модернизация жилищно-коммунального хозяйства и повышение энергетической эффективности  в Кежемском районе»</t>
  </si>
  <si>
    <t>Подпрограмма " Повышение качества жизни отдельных категорий граждан, в т.ч.инвалидов, степени их  социальной защищенности"</t>
  </si>
  <si>
    <t>Подпрорамма "Поддержка социально ориентированных некоммерческих организаий"</t>
  </si>
  <si>
    <t>Реализация муниципальных программ (подпрограмм) поддержки социально ориентированных некоммерческих организаций в рамках подпрограммы  "Поддержка социально ориентированных некоммерческих организаий" муниципальной программы "Содействие развитию гражданского общества в Кежмском районе"</t>
  </si>
  <si>
    <t>Муниципальная программа "Профилактика безнадзорности и правонарушений несовершеннолетних в Кежемском районе"</t>
  </si>
  <si>
    <t>Расходы на реализацию мероприятий по профилактике безнадзорности и правонарушений несовершеннолетних в рамках муниципальной программы "Профилактика безнадзорности и правонарушений несовершеннолетних в Кежемском районе"</t>
  </si>
  <si>
    <t>18 0 00 00000</t>
  </si>
  <si>
    <t>18 0 00 43630</t>
  </si>
  <si>
    <t>Муниципальная программа "Обеспечение защиты прав потребителей в муниципальном образовании Кежемский район "</t>
  </si>
  <si>
    <t>19 0 00 00000</t>
  </si>
  <si>
    <t>19 0 00 43640</t>
  </si>
  <si>
    <t>Расходы на реализацию мероприятий по обеспечению защиты прав потребителей  в рамках муниципальной программы "Обеспечение защиты прав потребителей в муниципальном образовании Кежемский район "</t>
  </si>
  <si>
    <t>Обеспечение деятельности (оказание услуг) подведомственных учреждений в рамках непрограммных расходов в рамках подпрограммы «Развитие архивного дела в Кежемском районе» муниципальной программы «Развитие культуры и туризма на территории Кежемского района»</t>
  </si>
  <si>
    <t>05 1 00 00610</t>
  </si>
  <si>
    <t>Расходы на содержание и охрану наплавного моста через р. Кова в рамках подпрограммы «Дороги Кежемского района» муниципальной программы «Развитие транспортной системы Кежемского района»</t>
  </si>
  <si>
    <t>08 1 00 43650</t>
  </si>
  <si>
    <t>14 0 00 S4120</t>
  </si>
  <si>
    <t xml:space="preserve">14 0 00 S4120 </t>
  </si>
  <si>
    <t>Расходы на обеспечение первичных мер пожарной безопасности в рамках муниципальной программы «Защита населения и территории Кежемского района от чрезвычайных ситуаций природного и техногенного характера»</t>
  </si>
  <si>
    <t>Подпрограмма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Кежемского района»</t>
  </si>
  <si>
    <t>Муниципальная программа "Укрепление общественного здоровья в муниципальном образовании Кежемский район"</t>
  </si>
  <si>
    <t>21 0 00 00000</t>
  </si>
  <si>
    <t>Приложение №6</t>
  </si>
  <si>
    <t>№п/п</t>
  </si>
  <si>
    <t>Расходы на реализацию мероприятий по укреплению общественного здоровья в муниципальном образовании Кежемский район в рамках муниципальной программы "Укрепление общественного здоровья в муниципальном образовании Кежемский район"</t>
  </si>
  <si>
    <t>21 0 00 43660</t>
  </si>
  <si>
    <t>Приложение №9</t>
  </si>
  <si>
    <t>Раздел 04 "Национальная экономика"</t>
  </si>
  <si>
    <t>на осуществление дорожной деятельности в отношении автомобильных дорог местного значения в границах населенного пункта поселения (Администрация Кежемского района)</t>
  </si>
  <si>
    <t>16=13+14+15</t>
  </si>
  <si>
    <t>Другие вопросы в области охраны окружающей среды</t>
  </si>
  <si>
    <t>Иные межбюджетные трансферты, выделяемые из бюджета поселения в районный бюджет на реализацию решения Ирбинского сельского Совета депутатов "О передаче осуществления части полномочий органов местного самоуправления поселения органам местного самоуправления муниципального района (по организации исполнения бюджета)" , в рамках подпрограммы "Обеспечение реализации муниципальной программы и прочие мероприятия" муниципальной программы  "Управление муниципальными финансами"</t>
  </si>
  <si>
    <t>Расходы на увеличение охвата детей, обучающихся по дополнительным общеразвивающим программам,в рамках подпрограммы «Развитие дошкольного, общего и дополнительного образования детей» муниципальной программы «Развитие образования Кежемского района»</t>
  </si>
  <si>
    <t>Субсидии автономным учреждениям</t>
  </si>
  <si>
    <t>01 1 00 S5680</t>
  </si>
  <si>
    <t>Спорт высших достижений</t>
  </si>
  <si>
    <t>Расходы на увеличение охвата детей, обучающихся по дополнительным общеразвивающим программам в рамках подпрограммы "Развитие системы подготовки спортивного резерва" муниципальной программы "Развитие физической культуры и спорта в Кежемском районе"</t>
  </si>
  <si>
    <t>06 3 00 S5680</t>
  </si>
  <si>
    <t>Иные межбюджетные трансферты выделяемые из бюджета Тагарского сельсовета в районный бюджет на осуществление полномочий по дорожной деятельности в отношении автомобильных дорог местного значения в границах населенных пунктов поселения (осуществление ремонтных работ) за счет средств бюджета поселения в рамках непрограммных расходов</t>
  </si>
  <si>
    <t>30 4 00 48610</t>
  </si>
  <si>
    <t>Иные межбюджетные трансферты выделяемые из бюджета Заледеевского сельсовета в районный бюджет на осуществление полномочий по дорожной деятельности в отношении автомобильных дорог местного значения в границах населенных пунктов поселения (осуществление ремонтных работ) за счет средств бюджета поселения в рамках непрограммных расходов</t>
  </si>
  <si>
    <t>30 4 00 48620</t>
  </si>
  <si>
    <t>Иные межбюджетные трансферты выделяемые из бюджета Ирбинского сельсовета в районный бюджет на осуществление полномочий по дорожной деятельности в отношении автомобильных дорог местного значения в границах населенных пунктов поселения (осуществление ремонтных работ) за счет средств бюджета поселения в рамках непрограммных расходов</t>
  </si>
  <si>
    <t>30 4 00 48640</t>
  </si>
  <si>
    <t>Иные межбюджетные трансферты выделяемые из бюджета Имбинского сельсовета в районный бюджет на осуществление полномочий по дорожной деятельности в отношении автомобильных дорог местного значения в границах населенных пунктов поселения (осуществление ремонтных работ) за счет средств бюджета поселения в рамках непрограммных расходов</t>
  </si>
  <si>
    <t>30 4 00 48660</t>
  </si>
  <si>
    <t>Расходы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за счет средств местного бюджета, в рамках подпрограммы «Модернизация, реконструкция и капитальный ремонт объектов коммунальной инфраструктуры Кежемского района» муниципальной программы «Реформирование и модернизация жилищно-коммунального хозяйства и повышение энергетической эффективности в Кежемском районе»</t>
  </si>
  <si>
    <t>Иные межбюджетные трансферты выделяемые из бюджета Недокурского сельсовета в районный бюджет на осуществление полномочий по организации в границах поселения коммунальных услуг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 в Кежемском районе""</t>
  </si>
  <si>
    <t>03 2 00 48110</t>
  </si>
  <si>
    <t>Иные межбюджетные трансферты выделяемые из бюджета Заледеевского сельсовета в районный бюджет на осуществле-ние полномочий по организации в границах поселения коммунальных услуг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 в Кежемском районе""</t>
  </si>
  <si>
    <t>03 2 00 48120</t>
  </si>
  <si>
    <t>03 2 00 48140</t>
  </si>
  <si>
    <t>Иные межбюджетные трансферты выделяемые из бюджета Тагарского сельсовета в районный бюджет на осуществление полномочий по организации в границах поселения коммунальных услуг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 в Кежемском районе""</t>
  </si>
  <si>
    <t>Иные межбюджетные трансферты выделяемые из бюджета Имбинского сельсовета в районный бюджет на осуществление полномочий по организации в границах поселения коммунальных услуг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 в Кежемском районе""</t>
  </si>
  <si>
    <t>03 2 00 48170</t>
  </si>
  <si>
    <t>04 2 00 46320</t>
  </si>
  <si>
    <t>05 4 00 L5190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</si>
  <si>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</si>
  <si>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</si>
  <si>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Налог на прибыль организаций, кроме налога, уплаченного налогоплательщиками,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(за исключением налога, уплаченного налогоплательщиками, которые до 1 января 2023 года являлись участниками консолидированной группы налогоплательщиков), зачисляемый в бюджеты субъектов Российской Федерации</t>
  </si>
  <si>
    <t xml:space="preserve">Средства, направляемые на бюджетные инвестиции
</t>
  </si>
  <si>
    <t>Направление расходования средств</t>
  </si>
  <si>
    <t>Получатель бюджетных средств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</si>
  <si>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</si>
  <si>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"О районном бюджете на 2024 год и плановый период 2025-2026 годов"</t>
  </si>
  <si>
    <t>2026 год</t>
  </si>
  <si>
    <t>Приложение №12</t>
  </si>
  <si>
    <t>Распределение межбюджетных трансфертов, полученных из других бюджетов бюджетной системы Российской Федерации, по главным распорядителям бюджетных средств районного бюджета на 2024 год и плановый период 2025-2026 годов</t>
  </si>
  <si>
    <t>Приложение №11</t>
  </si>
  <si>
    <t>Сумма, тыс. рублей</t>
  </si>
  <si>
    <t>Иные межбюджетные трансферты бюджету муниципального образования город Кодинск  на содержание общественных пространств на 2024 год</t>
  </si>
  <si>
    <t>Распределение иных межбюджетных трансфертов на поддержку мер по обеспечению сбалансированности бюджетов муниципальных образований района на 2024 год и плановый период 2025-2026 годов</t>
  </si>
  <si>
    <t>Субвенции на реализацию Закона края от 23 апреля 2009 года № 8-3170 «О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комиссий» на 2024 год и плановый период 2025-2026 годов</t>
  </si>
  <si>
    <t>Приложение №8</t>
  </si>
  <si>
    <t>Приложение №7</t>
  </si>
  <si>
    <t xml:space="preserve"> собственные средства районного бюджета</t>
  </si>
  <si>
    <t>Субвенция бюджетам муниципальных образований края на реализацию Закона края от 29 ноября 2005 года № 16-4081 «О наделении органов местного самоуправления муниципальных районов края отдельными государственными полномочиями по расчету 
и предоставлению дотаций поселениям, входящим в состав муниципального района края»</t>
  </si>
  <si>
    <t>5=3+4</t>
  </si>
  <si>
    <t>8=6+7</t>
  </si>
  <si>
    <t>11=9+10</t>
  </si>
  <si>
    <t xml:space="preserve">     Распределение дотаций на выравнивание бюджетной обеспеченности поселений на 2024 год и плановый период 2025-2026 годов</t>
  </si>
  <si>
    <t>Распределение бюджетных ассигнований по целевым статьям (муниципальным программам Кежемского района и непрограммным направлениям деятельности), группам и подгруппам видов расходов, разделам, подразделам классификации расходов районного бюджета на 2024 год и плановый период 2025-2026 годов</t>
  </si>
  <si>
    <t xml:space="preserve"> сумма на 2026 год </t>
  </si>
  <si>
    <t>Ведомственная структура расходов районного бюджета на 2024 год и плановый период 2025-2026 годов</t>
  </si>
  <si>
    <t>Распределение бюджетных ассигнований по разделам,подразделам классификации расходов бюджетов Российской Федерации на 2024 год и плановый период 2025-2026 годов</t>
  </si>
  <si>
    <t>Доходы районного бюджета на 2024 год и плановый период 2025-2026 годов</t>
  </si>
  <si>
    <t>Всего доходы районного бюджета на 2026 год</t>
  </si>
  <si>
    <t>на  2024 год и плановый период 2025-2026 годов</t>
  </si>
  <si>
    <t>Субсидии бюджетам муниципальных образований края на приведение зданий и сооружений организаций, реализующих образовательные программы дошкольного образования, в соответствие с требованиями законодательства</t>
  </si>
  <si>
    <t>Субсидии  бюджетам муниципальных образований края на приведение зданий и сооружений общеобразовательных организаций в соответствие с требованиями законодательства</t>
  </si>
  <si>
    <t>Субсидии бюджетам муниципальных образований на государственную поддержку отрасли культуры (модернизация библиотек в части комплектования книжных фондов)</t>
  </si>
  <si>
    <t>Субвенция бюджетам муниципальных районов, муниципальных округов и городских округов на осуществление отдельных государственных полномочий в области охраны труда по государственному управлению охраной труда</t>
  </si>
  <si>
    <t>5=2+3+4</t>
  </si>
  <si>
    <t>9=5+6+7+8</t>
  </si>
  <si>
    <t>13=10+11+12</t>
  </si>
  <si>
    <t>20=17+18+19</t>
  </si>
  <si>
    <t>23=20+21+22</t>
  </si>
  <si>
    <t xml:space="preserve">Функционирование Правительства Российской Федерации, высших исполнительных органов субъектов Российской Федерации, местных администраций </t>
  </si>
  <si>
    <t>Публичные нормативные выплаты гражданам несоциального характера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</si>
  <si>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</si>
  <si>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Субвенции на осуществление государственных полномочий по первичному воинскому учету органами местного самоуправления поселений в соответствии с Федеральным законом от 28 марта 1998 года № 53-ФЗ «О воинской обязанности и военной службе» на 2024 год и  2025 год</t>
  </si>
  <si>
    <t>Приложение №13</t>
  </si>
  <si>
    <t>Расходы на приведение зданий и сооружений организаций, реализующих образовательные программы дошкольного образования , в соответствие с требованиями законодательства в рамках в рамках подпрограммы «Развитие дошкольного, общего и дополнительного образования детей» муниципальной программы «Развитие образования Кежемского района»</t>
  </si>
  <si>
    <t>01 1 00 S5820</t>
  </si>
  <si>
    <t>Расходы на увеличение охвата детей, обучающихся по дополнительным общеразвивающим программам в рамках подпрограммы "Развитие системы подготовки спортивного резерва" муниципальной программы «Развитие физической культуры и спорта в Кежемском районе»</t>
  </si>
  <si>
    <t>Общеэкономические вопросы</t>
  </si>
  <si>
    <t>30 3 00 76850</t>
  </si>
  <si>
    <t>Иные межбюджетные трансферты выделяемые из бюджета Яркинского сельсовета в районный бюджет на осуществление полномочий по дорожной деятельности в отношении автомобильных дорог местного значения в границах населенных пунктов поселения (осуществление ремонтных работ) за счет средств бюджета поселения в рамках непрограммных расходов</t>
  </si>
  <si>
    <t>30 4 00 48630</t>
  </si>
  <si>
    <t>03 1 00 43680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</si>
  <si>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</si>
  <si>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</si>
  <si>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</si>
  <si>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</si>
  <si>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</si>
  <si>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</si>
  <si>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Платежи в целях возмещения причиненного ущерба (убытков)</t>
  </si>
  <si>
    <t>Иные межбюджетные трансферты, выделяемые из бюджетов поселений в районный бюджет и направляемые на финансирование расходов по передаваемым органами местного самоуправления поселений для осуществления части полномочий органам местного самоуправления района на 2024 год и плановый период 2025-2026 годов</t>
  </si>
  <si>
    <t>Субвенции бюджетам муниципальных районов на осуществление отдельных государственных полномочий в области охраны труда в рамках непрограммных расходов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</si>
  <si>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</si>
  <si>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Приложение №2</t>
  </si>
  <si>
    <t>Иные межбюджетные трансферты бюджету муниципального образования город Кодинск на осуществление пассажирских перевозок по маршруту г. Кодинск - Аэропорт - г. Кодинск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Кежемского района» муниципальной программы Кежемского района «Управление муниципальными финансами»</t>
  </si>
  <si>
    <t>11 1 00 48680</t>
  </si>
  <si>
    <t xml:space="preserve">500 </t>
  </si>
  <si>
    <t>Приложение №14</t>
  </si>
  <si>
    <t>Иные межбюджетные трансферты бюджету муниципального образования город Кодинск  на осуществление пассажирских перевозок по маршруту г. Кодинск - Аэропорт - г. Кодинск на 2024 год</t>
  </si>
  <si>
    <t>от 05 декабря 2023 г. № 36-210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</si>
</sst>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#,##0.000"/>
    <numFmt numFmtId="174" formatCode="#,##0.0"/>
    <numFmt numFmtId="175" formatCode="0.0"/>
    <numFmt numFmtId="176" formatCode="0.00000"/>
    <numFmt numFmtId="177" formatCode="&quot;26&quot;"/>
    <numFmt numFmtId="178" formatCode="#,##0.00000"/>
    <numFmt numFmtId="179" formatCode="#,##0.000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"/>
    <numFmt numFmtId="185" formatCode="#,##0.000000"/>
    <numFmt numFmtId="186" formatCode="#,##0.0000000"/>
    <numFmt numFmtId="187" formatCode="#,##0.00000000"/>
    <numFmt numFmtId="188" formatCode="[$-FC19]d\ mmmm\ yyyy\ &quot;г.&quot;"/>
    <numFmt numFmtId="189" formatCode="_-* #,##0.000_р_._-;\-* #,##0.000_р_._-;_-* &quot;-&quot;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0.0000"/>
    <numFmt numFmtId="193" formatCode="_(* #,##0.00_);_(* \(#,##0.00\);_(* &quot;-&quot;??_);_(@_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0.000000"/>
    <numFmt numFmtId="198" formatCode="0.0000000"/>
    <numFmt numFmtId="199" formatCode="0.00000000"/>
    <numFmt numFmtId="200" formatCode="_-* #,##0.0000_р_._-;\-* #,##0.0000_р_._-;_-* &quot;-&quot;??_р_._-;_-@_-"/>
    <numFmt numFmtId="201" formatCode="_-* #,##0.00000_р_._-;\-* #,##0.00000_р_._-;_-* &quot;-&quot;??_р_._-;_-@_-"/>
    <numFmt numFmtId="202" formatCode="_-* #,##0.000000_р_._-;\-* #,##0.000000_р_._-;_-* &quot;-&quot;??_р_._-;_-@_-"/>
    <numFmt numFmtId="203" formatCode="#,##0.0_ ;\-#,##0.0\ "/>
    <numFmt numFmtId="204" formatCode="000000"/>
    <numFmt numFmtId="205" formatCode="?"/>
  </numFmts>
  <fonts count="93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17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i/>
      <sz val="12"/>
      <color indexed="56"/>
      <name val="Times New Roman"/>
      <family val="1"/>
    </font>
    <font>
      <sz val="10"/>
      <color indexed="17"/>
      <name val="Times New Roman"/>
      <family val="1"/>
    </font>
    <font>
      <b/>
      <sz val="10"/>
      <color indexed="1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4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2"/>
      <name val="Times New Roman"/>
      <family val="1"/>
    </font>
    <font>
      <sz val="12"/>
      <color indexed="17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9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u val="single"/>
      <sz val="7.8"/>
      <color indexed="12"/>
      <name val="Arial Cyr"/>
      <family val="0"/>
    </font>
    <font>
      <sz val="8"/>
      <color indexed="8"/>
      <name val="Calibri"/>
      <family val="2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57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 Cyr"/>
      <family val="0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182FD6"/>
      <name val="Times New Roman"/>
      <family val="1"/>
    </font>
    <font>
      <b/>
      <sz val="12"/>
      <color rgb="FF339933"/>
      <name val="Times New Roman"/>
      <family val="1"/>
    </font>
    <font>
      <i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sz val="12"/>
      <color rgb="FF22272F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 Cyr"/>
      <family val="0"/>
    </font>
    <font>
      <sz val="9"/>
      <color theme="1"/>
      <name val="Times New Roman"/>
      <family val="1"/>
    </font>
    <font>
      <sz val="11"/>
      <color rgb="FF00000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 style="thin"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/>
      <right style="thin"/>
      <top style="thin"/>
      <bottom/>
    </border>
    <border>
      <left style="thin"/>
      <right style="medium"/>
      <top style="medium"/>
      <bottom style="medium"/>
    </border>
    <border>
      <left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medium"/>
      <top style="thin"/>
      <bottom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>
        <color indexed="63"/>
      </top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medium"/>
      <top/>
      <bottom/>
    </border>
    <border>
      <left/>
      <right/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/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medium"/>
      <right>
        <color indexed="63"/>
      </right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/>
      <top style="thin"/>
      <bottom style="thin">
        <color rgb="FF000000"/>
      </bottom>
    </border>
    <border>
      <left style="thin">
        <color rgb="FF000000"/>
      </left>
      <right style="medium"/>
      <top style="thin"/>
      <bottom style="thin">
        <color rgb="FF000000"/>
      </bottom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/>
      <bottom style="thin"/>
    </border>
    <border>
      <left/>
      <right style="medium"/>
      <top style="medium"/>
      <bottom/>
    </border>
    <border>
      <left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/>
      <top style="medium"/>
      <bottom style="thin">
        <color rgb="FF000000"/>
      </bottom>
    </border>
    <border>
      <left/>
      <right/>
      <top style="medium"/>
      <bottom style="thin">
        <color rgb="FF000000"/>
      </bottom>
    </border>
    <border>
      <left style="thin"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 style="medium"/>
      <bottom style="medium"/>
    </border>
    <border>
      <left style="medium"/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medium"/>
      <top style="medium"/>
      <bottom style="thin"/>
    </border>
    <border>
      <left/>
      <right>
        <color indexed="63"/>
      </right>
      <top style="medium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/>
      <bottom/>
    </border>
    <border>
      <left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>
        <color indexed="63"/>
      </bottom>
    </border>
  </borders>
  <cellStyleXfs count="15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60" fillId="2" borderId="0" applyNumberFormat="0" applyBorder="0" applyAlignment="0" applyProtection="0"/>
    <xf numFmtId="0" fontId="1" fillId="3" borderId="0" applyNumberFormat="0" applyBorder="0" applyAlignment="0" applyProtection="0"/>
    <xf numFmtId="0" fontId="60" fillId="4" borderId="0" applyNumberFormat="0" applyBorder="0" applyAlignment="0" applyProtection="0"/>
    <xf numFmtId="0" fontId="1" fillId="5" borderId="0" applyNumberFormat="0" applyBorder="0" applyAlignment="0" applyProtection="0"/>
    <xf numFmtId="0" fontId="60" fillId="6" borderId="0" applyNumberFormat="0" applyBorder="0" applyAlignment="0" applyProtection="0"/>
    <xf numFmtId="0" fontId="1" fillId="7" borderId="0" applyNumberFormat="0" applyBorder="0" applyAlignment="0" applyProtection="0"/>
    <xf numFmtId="0" fontId="60" fillId="8" borderId="0" applyNumberFormat="0" applyBorder="0" applyAlignment="0" applyProtection="0"/>
    <xf numFmtId="0" fontId="1" fillId="9" borderId="0" applyNumberFormat="0" applyBorder="0" applyAlignment="0" applyProtection="0"/>
    <xf numFmtId="0" fontId="60" fillId="10" borderId="0" applyNumberFormat="0" applyBorder="0" applyAlignment="0" applyProtection="0"/>
    <xf numFmtId="0" fontId="1" fillId="11" borderId="0" applyNumberFormat="0" applyBorder="0" applyAlignment="0" applyProtection="0"/>
    <xf numFmtId="0" fontId="60" fillId="12" borderId="0" applyNumberFormat="0" applyBorder="0" applyAlignment="0" applyProtection="0"/>
    <xf numFmtId="0" fontId="1" fillId="13" borderId="0" applyNumberFormat="0" applyBorder="0" applyAlignment="0" applyProtection="0"/>
    <xf numFmtId="0" fontId="60" fillId="14" borderId="0" applyNumberFormat="0" applyBorder="0" applyAlignment="0" applyProtection="0"/>
    <xf numFmtId="0" fontId="1" fillId="15" borderId="0" applyNumberFormat="0" applyBorder="0" applyAlignment="0" applyProtection="0"/>
    <xf numFmtId="0" fontId="60" fillId="16" borderId="0" applyNumberFormat="0" applyBorder="0" applyAlignment="0" applyProtection="0"/>
    <xf numFmtId="0" fontId="1" fillId="17" borderId="0" applyNumberFormat="0" applyBorder="0" applyAlignment="0" applyProtection="0"/>
    <xf numFmtId="0" fontId="60" fillId="18" borderId="0" applyNumberFormat="0" applyBorder="0" applyAlignment="0" applyProtection="0"/>
    <xf numFmtId="0" fontId="1" fillId="19" borderId="0" applyNumberFormat="0" applyBorder="0" applyAlignment="0" applyProtection="0"/>
    <xf numFmtId="0" fontId="60" fillId="20" borderId="0" applyNumberFormat="0" applyBorder="0" applyAlignment="0" applyProtection="0"/>
    <xf numFmtId="0" fontId="1" fillId="9" borderId="0" applyNumberFormat="0" applyBorder="0" applyAlignment="0" applyProtection="0"/>
    <xf numFmtId="0" fontId="60" fillId="21" borderId="0" applyNumberFormat="0" applyBorder="0" applyAlignment="0" applyProtection="0"/>
    <xf numFmtId="0" fontId="1" fillId="15" borderId="0" applyNumberFormat="0" applyBorder="0" applyAlignment="0" applyProtection="0"/>
    <xf numFmtId="0" fontId="60" fillId="22" borderId="0" applyNumberFormat="0" applyBorder="0" applyAlignment="0" applyProtection="0"/>
    <xf numFmtId="0" fontId="1" fillId="23" borderId="0" applyNumberFormat="0" applyBorder="0" applyAlignment="0" applyProtection="0"/>
    <xf numFmtId="0" fontId="61" fillId="24" borderId="0" applyNumberFormat="0" applyBorder="0" applyAlignment="0" applyProtection="0"/>
    <xf numFmtId="0" fontId="21" fillId="25" borderId="0" applyNumberFormat="0" applyBorder="0" applyAlignment="0" applyProtection="0"/>
    <xf numFmtId="0" fontId="61" fillId="26" borderId="0" applyNumberFormat="0" applyBorder="0" applyAlignment="0" applyProtection="0"/>
    <xf numFmtId="0" fontId="21" fillId="17" borderId="0" applyNumberFormat="0" applyBorder="0" applyAlignment="0" applyProtection="0"/>
    <xf numFmtId="0" fontId="61" fillId="27" borderId="0" applyNumberFormat="0" applyBorder="0" applyAlignment="0" applyProtection="0"/>
    <xf numFmtId="0" fontId="21" fillId="19" borderId="0" applyNumberFormat="0" applyBorder="0" applyAlignment="0" applyProtection="0"/>
    <xf numFmtId="0" fontId="61" fillId="28" borderId="0" applyNumberFormat="0" applyBorder="0" applyAlignment="0" applyProtection="0"/>
    <xf numFmtId="0" fontId="21" fillId="29" borderId="0" applyNumberFormat="0" applyBorder="0" applyAlignment="0" applyProtection="0"/>
    <xf numFmtId="0" fontId="61" fillId="30" borderId="0" applyNumberFormat="0" applyBorder="0" applyAlignment="0" applyProtection="0"/>
    <xf numFmtId="0" fontId="21" fillId="31" borderId="0" applyNumberFormat="0" applyBorder="0" applyAlignment="0" applyProtection="0"/>
    <xf numFmtId="0" fontId="61" fillId="32" borderId="0" applyNumberFormat="0" applyBorder="0" applyAlignment="0" applyProtection="0"/>
    <xf numFmtId="0" fontId="21" fillId="33" borderId="0" applyNumberFormat="0" applyBorder="0" applyAlignment="0" applyProtection="0"/>
    <xf numFmtId="0" fontId="62" fillId="0" borderId="0">
      <alignment/>
      <protection/>
    </xf>
    <xf numFmtId="0" fontId="61" fillId="34" borderId="0" applyNumberFormat="0" applyBorder="0" applyAlignment="0" applyProtection="0"/>
    <xf numFmtId="0" fontId="21" fillId="35" borderId="0" applyNumberFormat="0" applyBorder="0" applyAlignment="0" applyProtection="0"/>
    <xf numFmtId="0" fontId="61" fillId="36" borderId="0" applyNumberFormat="0" applyBorder="0" applyAlignment="0" applyProtection="0"/>
    <xf numFmtId="0" fontId="21" fillId="37" borderId="0" applyNumberFormat="0" applyBorder="0" applyAlignment="0" applyProtection="0"/>
    <xf numFmtId="0" fontId="61" fillId="38" borderId="0" applyNumberFormat="0" applyBorder="0" applyAlignment="0" applyProtection="0"/>
    <xf numFmtId="0" fontId="21" fillId="39" borderId="0" applyNumberFormat="0" applyBorder="0" applyAlignment="0" applyProtection="0"/>
    <xf numFmtId="0" fontId="61" fillId="40" borderId="0" applyNumberFormat="0" applyBorder="0" applyAlignment="0" applyProtection="0"/>
    <xf numFmtId="0" fontId="21" fillId="29" borderId="0" applyNumberFormat="0" applyBorder="0" applyAlignment="0" applyProtection="0"/>
    <xf numFmtId="0" fontId="61" fillId="41" borderId="0" applyNumberFormat="0" applyBorder="0" applyAlignment="0" applyProtection="0"/>
    <xf numFmtId="0" fontId="21" fillId="31" borderId="0" applyNumberFormat="0" applyBorder="0" applyAlignment="0" applyProtection="0"/>
    <xf numFmtId="0" fontId="61" fillId="42" borderId="0" applyNumberFormat="0" applyBorder="0" applyAlignment="0" applyProtection="0"/>
    <xf numFmtId="0" fontId="21" fillId="43" borderId="0" applyNumberFormat="0" applyBorder="0" applyAlignment="0" applyProtection="0"/>
    <xf numFmtId="0" fontId="63" fillId="44" borderId="1" applyNumberFormat="0" applyAlignment="0" applyProtection="0"/>
    <xf numFmtId="0" fontId="22" fillId="13" borderId="2" applyNumberFormat="0" applyAlignment="0" applyProtection="0"/>
    <xf numFmtId="0" fontId="64" fillId="45" borderId="3" applyNumberFormat="0" applyAlignment="0" applyProtection="0"/>
    <xf numFmtId="0" fontId="23" fillId="46" borderId="4" applyNumberFormat="0" applyAlignment="0" applyProtection="0"/>
    <xf numFmtId="0" fontId="65" fillId="45" borderId="1" applyNumberFormat="0" applyAlignment="0" applyProtection="0"/>
    <xf numFmtId="0" fontId="24" fillId="46" borderId="2" applyNumberFormat="0" applyAlignment="0" applyProtection="0"/>
    <xf numFmtId="0" fontId="6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7" fillId="0" borderId="5" applyNumberFormat="0" applyFill="0" applyAlignment="0" applyProtection="0"/>
    <xf numFmtId="0" fontId="25" fillId="0" borderId="6" applyNumberFormat="0" applyFill="0" applyAlignment="0" applyProtection="0"/>
    <xf numFmtId="0" fontId="68" fillId="0" borderId="7" applyNumberFormat="0" applyFill="0" applyAlignment="0" applyProtection="0"/>
    <xf numFmtId="0" fontId="26" fillId="0" borderId="8" applyNumberFormat="0" applyFill="0" applyAlignment="0" applyProtection="0"/>
    <xf numFmtId="0" fontId="69" fillId="0" borderId="9" applyNumberFormat="0" applyFill="0" applyAlignment="0" applyProtection="0"/>
    <xf numFmtId="0" fontId="27" fillId="0" borderId="10" applyNumberFormat="0" applyFill="0" applyAlignment="0" applyProtection="0"/>
    <xf numFmtId="0" fontId="6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0" fillId="0" borderId="11" applyNumberFormat="0" applyFill="0" applyAlignment="0" applyProtection="0"/>
    <xf numFmtId="0" fontId="28" fillId="0" borderId="12" applyNumberFormat="0" applyFill="0" applyAlignment="0" applyProtection="0"/>
    <xf numFmtId="0" fontId="71" fillId="47" borderId="13" applyNumberFormat="0" applyAlignment="0" applyProtection="0"/>
    <xf numFmtId="0" fontId="29" fillId="48" borderId="14" applyNumberFormat="0" applyAlignment="0" applyProtection="0"/>
    <xf numFmtId="0" fontId="7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3" fillId="49" borderId="0" applyNumberFormat="0" applyBorder="0" applyAlignment="0" applyProtection="0"/>
    <xf numFmtId="0" fontId="31" fillId="50" borderId="0" applyNumberFormat="0" applyBorder="0" applyAlignment="0" applyProtection="0"/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74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74" fillId="0" borderId="0">
      <alignment/>
      <protection/>
    </xf>
    <xf numFmtId="0" fontId="10" fillId="0" borderId="0">
      <alignment/>
      <protection/>
    </xf>
    <xf numFmtId="0" fontId="60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0" borderId="0" applyNumberFormat="0" applyFill="0" applyBorder="0" applyAlignment="0" applyProtection="0"/>
    <xf numFmtId="0" fontId="76" fillId="51" borderId="0" applyNumberFormat="0" applyBorder="0" applyAlignment="0" applyProtection="0"/>
    <xf numFmtId="0" fontId="32" fillId="5" borderId="0" applyNumberFormat="0" applyBorder="0" applyAlignment="0" applyProtection="0"/>
    <xf numFmtId="0" fontId="7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0" fillId="53" borderId="16" applyNumberFormat="0" applyFont="0" applyAlignment="0" applyProtection="0"/>
    <xf numFmtId="0" fontId="10" fillId="53" borderId="16" applyNumberFormat="0" applyFont="0" applyAlignment="0" applyProtection="0"/>
    <xf numFmtId="9" fontId="0" fillId="0" borderId="0" applyFont="0" applyFill="0" applyBorder="0" applyAlignment="0" applyProtection="0"/>
    <xf numFmtId="0" fontId="78" fillId="0" borderId="17" applyNumberFormat="0" applyFill="0" applyAlignment="0" applyProtection="0"/>
    <xf numFmtId="0" fontId="34" fillId="0" borderId="18" applyNumberFormat="0" applyFill="0" applyAlignment="0" applyProtection="0"/>
    <xf numFmtId="0" fontId="9" fillId="0" borderId="0">
      <alignment/>
      <protection/>
    </xf>
    <xf numFmtId="0" fontId="7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0" fillId="54" borderId="0" applyNumberFormat="0" applyBorder="0" applyAlignment="0" applyProtection="0"/>
    <xf numFmtId="0" fontId="36" fillId="7" borderId="0" applyNumberFormat="0" applyBorder="0" applyAlignment="0" applyProtection="0"/>
  </cellStyleXfs>
  <cellXfs count="884">
    <xf numFmtId="0" fontId="0" fillId="0" borderId="0" xfId="0" applyAlignment="1">
      <alignment/>
    </xf>
    <xf numFmtId="0" fontId="0" fillId="0" borderId="0" xfId="0" applyAlignment="1">
      <alignment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3" fillId="55" borderId="0" xfId="0" applyFont="1" applyFill="1" applyAlignment="1" applyProtection="1">
      <alignment/>
      <protection locked="0"/>
    </xf>
    <xf numFmtId="0" fontId="3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8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19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20" xfId="0" applyFont="1" applyBorder="1" applyAlignment="1">
      <alignment horizontal="center" vertical="center"/>
    </xf>
    <xf numFmtId="0" fontId="7" fillId="0" borderId="19" xfId="0" applyFont="1" applyFill="1" applyBorder="1" applyAlignment="1">
      <alignment horizontal="center"/>
    </xf>
    <xf numFmtId="49" fontId="8" fillId="0" borderId="21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49" fontId="7" fillId="0" borderId="21" xfId="0" applyNumberFormat="1" applyFont="1" applyFill="1" applyBorder="1" applyAlignment="1">
      <alignment horizontal="center" vertical="top" wrapText="1"/>
    </xf>
    <xf numFmtId="49" fontId="7" fillId="0" borderId="22" xfId="0" applyNumberFormat="1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49" fontId="8" fillId="0" borderId="22" xfId="0" applyNumberFormat="1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3" fillId="0" borderId="22" xfId="0" applyFont="1" applyBorder="1" applyAlignment="1">
      <alignment horizontal="center"/>
    </xf>
    <xf numFmtId="0" fontId="7" fillId="0" borderId="24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173" fontId="8" fillId="0" borderId="25" xfId="0" applyNumberFormat="1" applyFont="1" applyFill="1" applyBorder="1" applyAlignment="1">
      <alignment horizontal="center" vertical="center" wrapText="1"/>
    </xf>
    <xf numFmtId="173" fontId="7" fillId="0" borderId="25" xfId="122" applyNumberFormat="1" applyFont="1" applyFill="1" applyBorder="1" applyAlignment="1">
      <alignment horizontal="center" vertical="center" wrapText="1"/>
      <protection/>
    </xf>
    <xf numFmtId="173" fontId="7" fillId="0" borderId="25" xfId="0" applyNumberFormat="1" applyFont="1" applyFill="1" applyBorder="1" applyAlignment="1">
      <alignment horizontal="center" vertical="center" wrapText="1"/>
    </xf>
    <xf numFmtId="172" fontId="3" fillId="0" borderId="25" xfId="0" applyNumberFormat="1" applyFont="1" applyBorder="1" applyAlignment="1">
      <alignment horizontal="center"/>
    </xf>
    <xf numFmtId="172" fontId="3" fillId="0" borderId="26" xfId="0" applyNumberFormat="1" applyFont="1" applyBorder="1" applyAlignment="1">
      <alignment horizontal="center"/>
    </xf>
    <xf numFmtId="189" fontId="3" fillId="0" borderId="25" xfId="139" applyNumberFormat="1" applyFont="1" applyBorder="1" applyAlignment="1">
      <alignment/>
    </xf>
    <xf numFmtId="189" fontId="3" fillId="0" borderId="26" xfId="139" applyNumberFormat="1" applyFont="1" applyBorder="1" applyAlignment="1">
      <alignment/>
    </xf>
    <xf numFmtId="189" fontId="6" fillId="0" borderId="20" xfId="139" applyNumberFormat="1" applyFont="1" applyBorder="1" applyAlignment="1">
      <alignment/>
    </xf>
    <xf numFmtId="0" fontId="7" fillId="0" borderId="0" xfId="0" applyFont="1" applyAlignment="1">
      <alignment wrapText="1"/>
    </xf>
    <xf numFmtId="0" fontId="15" fillId="0" borderId="0" xfId="0" applyFont="1" applyAlignment="1">
      <alignment/>
    </xf>
    <xf numFmtId="49" fontId="7" fillId="0" borderId="0" xfId="0" applyNumberFormat="1" applyFont="1" applyAlignment="1">
      <alignment wrapText="1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49" fontId="7" fillId="0" borderId="27" xfId="122" applyNumberFormat="1" applyFont="1" applyFill="1" applyBorder="1" applyAlignment="1">
      <alignment horizontal="center" vertical="center" wrapText="1"/>
      <protection/>
    </xf>
    <xf numFmtId="49" fontId="7" fillId="0" borderId="28" xfId="0" applyNumberFormat="1" applyFont="1" applyFill="1" applyBorder="1" applyAlignment="1">
      <alignment horizontal="center" vertical="center" wrapText="1"/>
    </xf>
    <xf numFmtId="49" fontId="7" fillId="0" borderId="27" xfId="0" applyNumberFormat="1" applyFont="1" applyFill="1" applyBorder="1" applyAlignment="1">
      <alignment horizontal="center" vertical="center" wrapText="1"/>
    </xf>
    <xf numFmtId="49" fontId="8" fillId="0" borderId="27" xfId="0" applyNumberFormat="1" applyFont="1" applyFill="1" applyBorder="1" applyAlignment="1">
      <alignment horizontal="center" vertical="center" wrapText="1"/>
    </xf>
    <xf numFmtId="49" fontId="8" fillId="0" borderId="28" xfId="0" applyNumberFormat="1" applyFont="1" applyFill="1" applyBorder="1" applyAlignment="1">
      <alignment horizontal="center" vertical="top" wrapText="1"/>
    </xf>
    <xf numFmtId="49" fontId="7" fillId="0" borderId="27" xfId="0" applyNumberFormat="1" applyFont="1" applyFill="1" applyBorder="1" applyAlignment="1">
      <alignment horizontal="center" vertical="top" wrapText="1"/>
    </xf>
    <xf numFmtId="49" fontId="12" fillId="0" borderId="27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49" fontId="7" fillId="55" borderId="0" xfId="0" applyNumberFormat="1" applyFont="1" applyFill="1" applyBorder="1" applyAlignment="1">
      <alignment horizontal="center" vertical="top" wrapText="1"/>
    </xf>
    <xf numFmtId="0" fontId="7" fillId="55" borderId="0" xfId="0" applyFont="1" applyFill="1" applyBorder="1" applyAlignment="1">
      <alignment vertical="top" wrapText="1"/>
    </xf>
    <xf numFmtId="173" fontId="7" fillId="0" borderId="0" xfId="0" applyNumberFormat="1" applyFont="1" applyBorder="1" applyAlignment="1">
      <alignment/>
    </xf>
    <xf numFmtId="49" fontId="37" fillId="55" borderId="29" xfId="0" applyNumberFormat="1" applyFont="1" applyFill="1" applyBorder="1" applyAlignment="1">
      <alignment horizontal="center" vertical="top" wrapText="1"/>
    </xf>
    <xf numFmtId="0" fontId="37" fillId="55" borderId="30" xfId="0" applyFont="1" applyFill="1" applyBorder="1" applyAlignment="1">
      <alignment vertical="top" wrapText="1"/>
    </xf>
    <xf numFmtId="49" fontId="2" fillId="55" borderId="29" xfId="0" applyNumberFormat="1" applyFont="1" applyFill="1" applyBorder="1" applyAlignment="1">
      <alignment horizontal="center" vertical="top" wrapText="1"/>
    </xf>
    <xf numFmtId="49" fontId="2" fillId="55" borderId="23" xfId="0" applyNumberFormat="1" applyFont="1" applyFill="1" applyBorder="1" applyAlignment="1">
      <alignment horizontal="center" vertical="top" wrapText="1"/>
    </xf>
    <xf numFmtId="0" fontId="2" fillId="55" borderId="25" xfId="0" applyFont="1" applyFill="1" applyBorder="1" applyAlignment="1">
      <alignment vertical="top" wrapText="1"/>
    </xf>
    <xf numFmtId="49" fontId="3" fillId="55" borderId="29" xfId="0" applyNumberFormat="1" applyFont="1" applyFill="1" applyBorder="1" applyAlignment="1">
      <alignment horizontal="center" vertical="top" wrapText="1"/>
    </xf>
    <xf numFmtId="0" fontId="3" fillId="56" borderId="30" xfId="0" applyFont="1" applyFill="1" applyBorder="1" applyAlignment="1">
      <alignment vertical="top" wrapText="1"/>
    </xf>
    <xf numFmtId="49" fontId="38" fillId="55" borderId="23" xfId="0" applyNumberFormat="1" applyFont="1" applyFill="1" applyBorder="1" applyAlignment="1">
      <alignment horizontal="center" vertical="top" wrapText="1"/>
    </xf>
    <xf numFmtId="49" fontId="37" fillId="55" borderId="31" xfId="0" applyNumberFormat="1" applyFont="1" applyFill="1" applyBorder="1" applyAlignment="1">
      <alignment horizontal="center" vertical="top" wrapText="1"/>
    </xf>
    <xf numFmtId="0" fontId="37" fillId="55" borderId="25" xfId="0" applyFont="1" applyFill="1" applyBorder="1" applyAlignment="1">
      <alignment vertical="top" wrapText="1"/>
    </xf>
    <xf numFmtId="49" fontId="2" fillId="55" borderId="31" xfId="0" applyNumberFormat="1" applyFont="1" applyFill="1" applyBorder="1" applyAlignment="1">
      <alignment horizontal="center" vertical="top" wrapText="1"/>
    </xf>
    <xf numFmtId="0" fontId="2" fillId="55" borderId="30" xfId="0" applyFont="1" applyFill="1" applyBorder="1" applyAlignment="1">
      <alignment vertical="top" wrapText="1"/>
    </xf>
    <xf numFmtId="49" fontId="6" fillId="55" borderId="31" xfId="0" applyNumberFormat="1" applyFont="1" applyFill="1" applyBorder="1" applyAlignment="1">
      <alignment horizontal="center" vertical="top" wrapText="1"/>
    </xf>
    <xf numFmtId="0" fontId="6" fillId="55" borderId="30" xfId="0" applyFont="1" applyFill="1" applyBorder="1" applyAlignment="1">
      <alignment vertical="top" wrapText="1"/>
    </xf>
    <xf numFmtId="49" fontId="3" fillId="55" borderId="31" xfId="0" applyNumberFormat="1" applyFont="1" applyFill="1" applyBorder="1" applyAlignment="1">
      <alignment horizontal="center" vertical="top" wrapText="1"/>
    </xf>
    <xf numFmtId="0" fontId="3" fillId="55" borderId="25" xfId="0" applyFont="1" applyFill="1" applyBorder="1" applyAlignment="1">
      <alignment vertical="top" wrapText="1"/>
    </xf>
    <xf numFmtId="0" fontId="0" fillId="0" borderId="0" xfId="0" applyFill="1" applyAlignment="1">
      <alignment/>
    </xf>
    <xf numFmtId="172" fontId="3" fillId="0" borderId="32" xfId="0" applyNumberFormat="1" applyFont="1" applyFill="1" applyBorder="1" applyAlignment="1">
      <alignment horizontal="center" vertical="center" wrapText="1"/>
    </xf>
    <xf numFmtId="172" fontId="3" fillId="0" borderId="33" xfId="0" applyNumberFormat="1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/>
    </xf>
    <xf numFmtId="173" fontId="7" fillId="0" borderId="30" xfId="0" applyNumberFormat="1" applyFont="1" applyFill="1" applyBorder="1" applyAlignment="1">
      <alignment horizontal="center" vertical="center" wrapText="1"/>
    </xf>
    <xf numFmtId="173" fontId="12" fillId="0" borderId="25" xfId="0" applyNumberFormat="1" applyFont="1" applyFill="1" applyBorder="1" applyAlignment="1">
      <alignment horizontal="center" vertical="center" wrapText="1"/>
    </xf>
    <xf numFmtId="173" fontId="7" fillId="0" borderId="25" xfId="0" applyNumberFormat="1" applyFont="1" applyFill="1" applyBorder="1" applyAlignment="1">
      <alignment horizontal="center" vertical="top" wrapText="1"/>
    </xf>
    <xf numFmtId="173" fontId="12" fillId="0" borderId="3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49" fontId="7" fillId="0" borderId="21" xfId="122" applyNumberFormat="1" applyFont="1" applyFill="1" applyBorder="1" applyAlignment="1">
      <alignment horizontal="center" vertical="center" wrapText="1"/>
      <protection/>
    </xf>
    <xf numFmtId="49" fontId="7" fillId="0" borderId="22" xfId="0" applyNumberFormat="1" applyFont="1" applyFill="1" applyBorder="1" applyAlignment="1">
      <alignment horizontal="center" vertical="top" wrapText="1"/>
    </xf>
    <xf numFmtId="49" fontId="7" fillId="0" borderId="28" xfId="0" applyNumberFormat="1" applyFont="1" applyFill="1" applyBorder="1" applyAlignment="1">
      <alignment horizontal="center" vertical="top" wrapText="1"/>
    </xf>
    <xf numFmtId="49" fontId="7" fillId="0" borderId="35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49" fontId="7" fillId="0" borderId="37" xfId="0" applyNumberFormat="1" applyFont="1" applyFill="1" applyBorder="1" applyAlignment="1">
      <alignment horizontal="center" vertical="center" wrapText="1"/>
    </xf>
    <xf numFmtId="49" fontId="7" fillId="0" borderId="38" xfId="0" applyNumberFormat="1" applyFont="1" applyFill="1" applyBorder="1" applyAlignment="1">
      <alignment horizontal="center" vertical="center" wrapText="1"/>
    </xf>
    <xf numFmtId="173" fontId="7" fillId="0" borderId="39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/>
    </xf>
    <xf numFmtId="173" fontId="7" fillId="0" borderId="29" xfId="0" applyNumberFormat="1" applyFont="1" applyFill="1" applyBorder="1" applyAlignment="1">
      <alignment horizontal="center" vertical="center" wrapText="1"/>
    </xf>
    <xf numFmtId="173" fontId="7" fillId="0" borderId="23" xfId="0" applyNumberFormat="1" applyFont="1" applyFill="1" applyBorder="1" applyAlignment="1">
      <alignment horizontal="center" vertical="center" wrapText="1"/>
    </xf>
    <xf numFmtId="173" fontId="12" fillId="0" borderId="23" xfId="0" applyNumberFormat="1" applyFont="1" applyFill="1" applyBorder="1" applyAlignment="1">
      <alignment horizontal="center" vertical="center" wrapText="1"/>
    </xf>
    <xf numFmtId="173" fontId="7" fillId="0" borderId="23" xfId="0" applyNumberFormat="1" applyFont="1" applyFill="1" applyBorder="1" applyAlignment="1">
      <alignment horizontal="center" vertical="top" wrapText="1"/>
    </xf>
    <xf numFmtId="173" fontId="8" fillId="0" borderId="23" xfId="0" applyNumberFormat="1" applyFont="1" applyFill="1" applyBorder="1" applyAlignment="1">
      <alignment horizontal="center" vertical="center" wrapText="1"/>
    </xf>
    <xf numFmtId="173" fontId="7" fillId="0" borderId="23" xfId="122" applyNumberFormat="1" applyFont="1" applyFill="1" applyBorder="1" applyAlignment="1">
      <alignment horizontal="center" vertical="center" wrapText="1"/>
      <protection/>
    </xf>
    <xf numFmtId="173" fontId="7" fillId="0" borderId="30" xfId="0" applyNumberFormat="1" applyFont="1" applyFill="1" applyBorder="1" applyAlignment="1">
      <alignment horizontal="center" vertical="top" wrapText="1"/>
    </xf>
    <xf numFmtId="173" fontId="7" fillId="0" borderId="29" xfId="0" applyNumberFormat="1" applyFont="1" applyFill="1" applyBorder="1" applyAlignment="1">
      <alignment horizontal="center" vertical="top" wrapText="1"/>
    </xf>
    <xf numFmtId="3" fontId="7" fillId="0" borderId="20" xfId="0" applyNumberFormat="1" applyFont="1" applyFill="1" applyBorder="1" applyAlignment="1">
      <alignment horizontal="center"/>
    </xf>
    <xf numFmtId="189" fontId="0" fillId="56" borderId="0" xfId="0" applyNumberFormat="1" applyFill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21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3" fillId="0" borderId="1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8" xfId="0" applyFont="1" applyBorder="1" applyAlignment="1">
      <alignment/>
    </xf>
    <xf numFmtId="172" fontId="3" fillId="0" borderId="30" xfId="0" applyNumberFormat="1" applyFont="1" applyBorder="1" applyAlignment="1">
      <alignment horizontal="center"/>
    </xf>
    <xf numFmtId="0" fontId="3" fillId="0" borderId="27" xfId="0" applyFont="1" applyBorder="1" applyAlignment="1">
      <alignment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/>
    </xf>
    <xf numFmtId="0" fontId="3" fillId="0" borderId="19" xfId="0" applyFont="1" applyBorder="1" applyAlignment="1">
      <alignment/>
    </xf>
    <xf numFmtId="0" fontId="6" fillId="0" borderId="24" xfId="0" applyFont="1" applyBorder="1" applyAlignment="1">
      <alignment/>
    </xf>
    <xf numFmtId="173" fontId="6" fillId="0" borderId="20" xfId="0" applyNumberFormat="1" applyFont="1" applyBorder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9" fillId="0" borderId="0" xfId="0" applyFont="1" applyFill="1" applyAlignment="1">
      <alignment wrapText="1"/>
    </xf>
    <xf numFmtId="0" fontId="19" fillId="0" borderId="0" xfId="0" applyFont="1" applyFill="1" applyAlignment="1">
      <alignment horizontal="center" wrapText="1"/>
    </xf>
    <xf numFmtId="0" fontId="3" fillId="0" borderId="27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49" fontId="3" fillId="0" borderId="27" xfId="0" applyNumberFormat="1" applyFont="1" applyFill="1" applyBorder="1" applyAlignment="1">
      <alignment horizontal="center" vertical="center" wrapText="1"/>
    </xf>
    <xf numFmtId="172" fontId="3" fillId="0" borderId="33" xfId="0" applyNumberFormat="1" applyFont="1" applyFill="1" applyBorder="1" applyAlignment="1">
      <alignment horizontal="center"/>
    </xf>
    <xf numFmtId="0" fontId="0" fillId="56" borderId="0" xfId="0" applyFill="1" applyAlignment="1">
      <alignment/>
    </xf>
    <xf numFmtId="0" fontId="3" fillId="0" borderId="40" xfId="0" applyFont="1" applyFill="1" applyBorder="1" applyAlignment="1">
      <alignment horizontal="center" vertical="center" wrapText="1"/>
    </xf>
    <xf numFmtId="172" fontId="3" fillId="0" borderId="41" xfId="0" applyNumberFormat="1" applyFont="1" applyFill="1" applyBorder="1" applyAlignment="1">
      <alignment horizontal="center" vertical="center" wrapText="1"/>
    </xf>
    <xf numFmtId="172" fontId="3" fillId="0" borderId="41" xfId="0" applyNumberFormat="1" applyFont="1" applyFill="1" applyBorder="1" applyAlignment="1">
      <alignment horizontal="center"/>
    </xf>
    <xf numFmtId="172" fontId="6" fillId="0" borderId="42" xfId="0" applyNumberFormat="1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left"/>
    </xf>
    <xf numFmtId="0" fontId="3" fillId="0" borderId="43" xfId="0" applyFont="1" applyFill="1" applyBorder="1" applyAlignment="1">
      <alignment horizontal="left"/>
    </xf>
    <xf numFmtId="0" fontId="3" fillId="0" borderId="44" xfId="0" applyFont="1" applyFill="1" applyBorder="1" applyAlignment="1">
      <alignment horizontal="center" vertical="center" wrapText="1"/>
    </xf>
    <xf numFmtId="0" fontId="81" fillId="0" borderId="0" xfId="0" applyFont="1" applyAlignment="1">
      <alignment horizontal="right"/>
    </xf>
    <xf numFmtId="0" fontId="82" fillId="0" borderId="0" xfId="0" applyFont="1" applyAlignment="1">
      <alignment horizontal="right"/>
    </xf>
    <xf numFmtId="0" fontId="82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Alignment="1">
      <alignment horizontal="right"/>
    </xf>
    <xf numFmtId="178" fontId="7" fillId="0" borderId="0" xfId="139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45" xfId="0" applyFont="1" applyFill="1" applyBorder="1" applyAlignment="1">
      <alignment horizontal="left" vertical="top" wrapText="1"/>
    </xf>
    <xf numFmtId="0" fontId="7" fillId="0" borderId="46" xfId="0" applyFont="1" applyFill="1" applyBorder="1" applyAlignment="1">
      <alignment horizontal="left" vertical="top" wrapText="1"/>
    </xf>
    <xf numFmtId="0" fontId="8" fillId="0" borderId="46" xfId="0" applyFont="1" applyFill="1" applyBorder="1" applyAlignment="1">
      <alignment horizontal="left" vertical="top" wrapText="1"/>
    </xf>
    <xf numFmtId="0" fontId="8" fillId="0" borderId="45" xfId="0" applyFont="1" applyFill="1" applyBorder="1" applyAlignment="1" applyProtection="1">
      <alignment horizontal="left" vertical="top" wrapText="1"/>
      <protection locked="0"/>
    </xf>
    <xf numFmtId="0" fontId="7" fillId="0" borderId="46" xfId="0" applyFont="1" applyFill="1" applyBorder="1" applyAlignment="1" applyProtection="1">
      <alignment horizontal="left" vertical="top" wrapText="1"/>
      <protection locked="0"/>
    </xf>
    <xf numFmtId="0" fontId="7" fillId="0" borderId="47" xfId="0" applyFont="1" applyFill="1" applyBorder="1" applyAlignment="1">
      <alignment horizontal="left" vertical="top" wrapText="1"/>
    </xf>
    <xf numFmtId="49" fontId="7" fillId="0" borderId="46" xfId="0" applyNumberFormat="1" applyFont="1" applyFill="1" applyBorder="1" applyAlignment="1">
      <alignment horizontal="left" vertical="top" wrapText="1"/>
    </xf>
    <xf numFmtId="49" fontId="8" fillId="0" borderId="46" xfId="0" applyNumberFormat="1" applyFont="1" applyFill="1" applyBorder="1" applyAlignment="1">
      <alignment horizontal="left" vertical="top" wrapText="1"/>
    </xf>
    <xf numFmtId="0" fontId="7" fillId="0" borderId="46" xfId="122" applyFont="1" applyFill="1" applyBorder="1" applyAlignment="1">
      <alignment horizontal="left" vertical="center" wrapText="1"/>
      <protection/>
    </xf>
    <xf numFmtId="0" fontId="7" fillId="0" borderId="46" xfId="0" applyFont="1" applyFill="1" applyBorder="1" applyAlignment="1">
      <alignment horizontal="left" vertical="center" wrapText="1"/>
    </xf>
    <xf numFmtId="0" fontId="7" fillId="0" borderId="46" xfId="122" applyFont="1" applyFill="1" applyBorder="1" applyAlignment="1">
      <alignment horizontal="left" vertical="top" wrapText="1"/>
      <protection/>
    </xf>
    <xf numFmtId="0" fontId="7" fillId="0" borderId="45" xfId="0" applyFont="1" applyFill="1" applyBorder="1" applyAlignment="1">
      <alignment vertical="top" wrapText="1"/>
    </xf>
    <xf numFmtId="0" fontId="7" fillId="0" borderId="48" xfId="0" applyFont="1" applyFill="1" applyBorder="1" applyAlignment="1">
      <alignment horizontal="left" vertical="top" wrapText="1"/>
    </xf>
    <xf numFmtId="0" fontId="7" fillId="0" borderId="49" xfId="0" applyNumberFormat="1" applyFont="1" applyFill="1" applyBorder="1" applyAlignment="1">
      <alignment vertical="top" wrapText="1"/>
    </xf>
    <xf numFmtId="0" fontId="7" fillId="0" borderId="50" xfId="0" applyFont="1" applyFill="1" applyBorder="1" applyAlignment="1">
      <alignment horizontal="center" wrapText="1"/>
    </xf>
    <xf numFmtId="49" fontId="3" fillId="0" borderId="51" xfId="0" applyNumberFormat="1" applyFont="1" applyFill="1" applyBorder="1" applyAlignment="1">
      <alignment horizontal="center" vertical="center" wrapText="1" shrinkToFit="1"/>
    </xf>
    <xf numFmtId="49" fontId="3" fillId="0" borderId="52" xfId="0" applyNumberFormat="1" applyFont="1" applyFill="1" applyBorder="1" applyAlignment="1">
      <alignment horizontal="center" vertical="top" wrapText="1" shrinkToFit="1"/>
    </xf>
    <xf numFmtId="49" fontId="83" fillId="0" borderId="23" xfId="0" applyNumberFormat="1" applyFont="1" applyFill="1" applyBorder="1" applyAlignment="1">
      <alignment horizontal="center" vertical="top"/>
    </xf>
    <xf numFmtId="0" fontId="83" fillId="0" borderId="25" xfId="0" applyNumberFormat="1" applyFont="1" applyFill="1" applyBorder="1" applyAlignment="1">
      <alignment vertical="top" wrapText="1"/>
    </xf>
    <xf numFmtId="49" fontId="84" fillId="0" borderId="23" xfId="0" applyNumberFormat="1" applyFont="1" applyFill="1" applyBorder="1" applyAlignment="1">
      <alignment horizontal="center" vertical="top"/>
    </xf>
    <xf numFmtId="0" fontId="84" fillId="0" borderId="25" xfId="0" applyNumberFormat="1" applyFont="1" applyFill="1" applyBorder="1" applyAlignment="1">
      <alignment vertical="top" wrapText="1"/>
    </xf>
    <xf numFmtId="49" fontId="3" fillId="0" borderId="23" xfId="0" applyNumberFormat="1" applyFont="1" applyFill="1" applyBorder="1" applyAlignment="1">
      <alignment horizontal="center" vertical="top"/>
    </xf>
    <xf numFmtId="0" fontId="3" fillId="0" borderId="25" xfId="0" applyNumberFormat="1" applyFont="1" applyFill="1" applyBorder="1" applyAlignment="1">
      <alignment vertical="top" wrapText="1"/>
    </xf>
    <xf numFmtId="0" fontId="84" fillId="55" borderId="30" xfId="0" applyFont="1" applyFill="1" applyBorder="1" applyAlignment="1">
      <alignment vertical="top" wrapText="1"/>
    </xf>
    <xf numFmtId="0" fontId="3" fillId="55" borderId="53" xfId="0" applyFont="1" applyFill="1" applyBorder="1" applyAlignment="1">
      <alignment vertical="top" wrapText="1"/>
    </xf>
    <xf numFmtId="0" fontId="10" fillId="0" borderId="0" xfId="0" applyFont="1" applyFill="1" applyAlignment="1">
      <alignment/>
    </xf>
    <xf numFmtId="0" fontId="3" fillId="0" borderId="29" xfId="0" applyFont="1" applyBorder="1" applyAlignment="1">
      <alignment horizontal="center"/>
    </xf>
    <xf numFmtId="189" fontId="3" fillId="0" borderId="30" xfId="139" applyNumberFormat="1" applyFont="1" applyBorder="1" applyAlignment="1">
      <alignment/>
    </xf>
    <xf numFmtId="0" fontId="3" fillId="0" borderId="54" xfId="0" applyFont="1" applyBorder="1" applyAlignment="1">
      <alignment horizontal="center"/>
    </xf>
    <xf numFmtId="0" fontId="12" fillId="0" borderId="0" xfId="0" applyFont="1" applyAlignment="1">
      <alignment horizontal="right" wrapText="1"/>
    </xf>
    <xf numFmtId="172" fontId="3" fillId="0" borderId="32" xfId="0" applyNumberFormat="1" applyFont="1" applyFill="1" applyBorder="1" applyAlignment="1">
      <alignment horizontal="center"/>
    </xf>
    <xf numFmtId="0" fontId="82" fillId="0" borderId="55" xfId="0" applyFont="1" applyFill="1" applyBorder="1" applyAlignment="1">
      <alignment wrapText="1"/>
    </xf>
    <xf numFmtId="0" fontId="85" fillId="0" borderId="55" xfId="0" applyFont="1" applyFill="1" applyBorder="1" applyAlignment="1">
      <alignment vertical="top" wrapText="1"/>
    </xf>
    <xf numFmtId="0" fontId="82" fillId="0" borderId="55" xfId="0" applyFont="1" applyFill="1" applyBorder="1" applyAlignment="1">
      <alignment vertical="top" wrapText="1"/>
    </xf>
    <xf numFmtId="173" fontId="3" fillId="0" borderId="33" xfId="0" applyNumberFormat="1" applyFont="1" applyFill="1" applyBorder="1" applyAlignment="1">
      <alignment horizontal="center" vertical="top"/>
    </xf>
    <xf numFmtId="173" fontId="3" fillId="0" borderId="56" xfId="0" applyNumberFormat="1" applyFont="1" applyFill="1" applyBorder="1" applyAlignment="1">
      <alignment horizontal="center" vertical="top"/>
    </xf>
    <xf numFmtId="0" fontId="3" fillId="0" borderId="52" xfId="0" applyFont="1" applyBorder="1" applyAlignment="1">
      <alignment horizontal="center" vertical="center"/>
    </xf>
    <xf numFmtId="173" fontId="37" fillId="0" borderId="30" xfId="0" applyNumberFormat="1" applyFont="1" applyBorder="1" applyAlignment="1">
      <alignment horizontal="center"/>
    </xf>
    <xf numFmtId="173" fontId="84" fillId="0" borderId="30" xfId="0" applyNumberFormat="1" applyFont="1" applyBorder="1" applyAlignment="1">
      <alignment horizontal="center"/>
    </xf>
    <xf numFmtId="173" fontId="2" fillId="0" borderId="25" xfId="0" applyNumberFormat="1" applyFont="1" applyBorder="1" applyAlignment="1">
      <alignment horizontal="center"/>
    </xf>
    <xf numFmtId="173" fontId="3" fillId="0" borderId="25" xfId="0" applyNumberFormat="1" applyFont="1" applyBorder="1" applyAlignment="1">
      <alignment horizontal="center"/>
    </xf>
    <xf numFmtId="173" fontId="37" fillId="0" borderId="25" xfId="0" applyNumberFormat="1" applyFont="1" applyBorder="1" applyAlignment="1">
      <alignment horizontal="center"/>
    </xf>
    <xf numFmtId="173" fontId="6" fillId="0" borderId="25" xfId="0" applyNumberFormat="1" applyFont="1" applyBorder="1" applyAlignment="1">
      <alignment horizontal="center"/>
    </xf>
    <xf numFmtId="173" fontId="3" fillId="0" borderId="26" xfId="0" applyNumberFormat="1" applyFont="1" applyBorder="1" applyAlignment="1">
      <alignment horizontal="center"/>
    </xf>
    <xf numFmtId="173" fontId="14" fillId="0" borderId="20" xfId="0" applyNumberFormat="1" applyFont="1" applyBorder="1" applyAlignment="1">
      <alignment horizontal="center" wrapText="1"/>
    </xf>
    <xf numFmtId="173" fontId="3" fillId="0" borderId="41" xfId="0" applyNumberFormat="1" applyFont="1" applyFill="1" applyBorder="1" applyAlignment="1">
      <alignment horizontal="center" vertical="top"/>
    </xf>
    <xf numFmtId="173" fontId="3" fillId="0" borderId="57" xfId="0" applyNumberFormat="1" applyFont="1" applyFill="1" applyBorder="1" applyAlignment="1">
      <alignment horizontal="center" vertical="top"/>
    </xf>
    <xf numFmtId="173" fontId="82" fillId="0" borderId="55" xfId="0" applyNumberFormat="1" applyFont="1" applyFill="1" applyBorder="1" applyAlignment="1">
      <alignment horizontal="center" vertical="center"/>
    </xf>
    <xf numFmtId="173" fontId="81" fillId="0" borderId="55" xfId="0" applyNumberFormat="1" applyFont="1" applyFill="1" applyBorder="1" applyAlignment="1">
      <alignment horizontal="center" vertical="center"/>
    </xf>
    <xf numFmtId="173" fontId="86" fillId="0" borderId="55" xfId="0" applyNumberFormat="1" applyFont="1" applyFill="1" applyBorder="1" applyAlignment="1">
      <alignment horizontal="center" vertical="center"/>
    </xf>
    <xf numFmtId="173" fontId="85" fillId="0" borderId="55" xfId="0" applyNumberFormat="1" applyFont="1" applyFill="1" applyBorder="1" applyAlignment="1">
      <alignment horizontal="center" vertical="center" wrapText="1"/>
    </xf>
    <xf numFmtId="173" fontId="85" fillId="0" borderId="55" xfId="0" applyNumberFormat="1" applyFont="1" applyFill="1" applyBorder="1" applyAlignment="1">
      <alignment horizontal="center" vertical="center"/>
    </xf>
    <xf numFmtId="173" fontId="82" fillId="0" borderId="55" xfId="0" applyNumberFormat="1" applyFont="1" applyFill="1" applyBorder="1" applyAlignment="1">
      <alignment horizontal="center" vertical="center" wrapText="1"/>
    </xf>
    <xf numFmtId="173" fontId="81" fillId="0" borderId="55" xfId="0" applyNumberFormat="1" applyFont="1" applyFill="1" applyBorder="1" applyAlignment="1">
      <alignment horizontal="center" vertical="center" wrapText="1"/>
    </xf>
    <xf numFmtId="173" fontId="83" fillId="0" borderId="25" xfId="0" applyNumberFormat="1" applyFont="1" applyBorder="1" applyAlignment="1">
      <alignment horizontal="center" vertical="center"/>
    </xf>
    <xf numFmtId="173" fontId="84" fillId="0" borderId="25" xfId="0" applyNumberFormat="1" applyFont="1" applyBorder="1" applyAlignment="1">
      <alignment horizontal="center" vertical="center"/>
    </xf>
    <xf numFmtId="173" fontId="3" fillId="0" borderId="25" xfId="0" applyNumberFormat="1" applyFont="1" applyBorder="1" applyAlignment="1">
      <alignment horizontal="center" vertical="center"/>
    </xf>
    <xf numFmtId="0" fontId="3" fillId="0" borderId="58" xfId="0" applyFont="1" applyBorder="1" applyAlignment="1">
      <alignment/>
    </xf>
    <xf numFmtId="49" fontId="3" fillId="0" borderId="33" xfId="124" applyNumberFormat="1" applyFont="1" applyFill="1" applyBorder="1" applyAlignment="1" applyProtection="1">
      <alignment vertical="top"/>
      <protection locked="0"/>
    </xf>
    <xf numFmtId="49" fontId="3" fillId="0" borderId="33" xfId="124" applyNumberFormat="1" applyFont="1" applyFill="1" applyBorder="1" applyAlignment="1" applyProtection="1">
      <alignment horizontal="right" vertical="top"/>
      <protection locked="0"/>
    </xf>
    <xf numFmtId="0" fontId="82" fillId="0" borderId="59" xfId="52" applyNumberFormat="1" applyFont="1" applyFill="1" applyBorder="1" applyAlignment="1">
      <alignment horizontal="left" wrapText="1" readingOrder="1"/>
      <protection/>
    </xf>
    <xf numFmtId="49" fontId="39" fillId="0" borderId="33" xfId="124" applyNumberFormat="1" applyFont="1" applyFill="1" applyBorder="1" applyAlignment="1" applyProtection="1">
      <alignment vertical="top"/>
      <protection locked="0"/>
    </xf>
    <xf numFmtId="49" fontId="39" fillId="0" borderId="33" xfId="124" applyNumberFormat="1" applyFont="1" applyFill="1" applyBorder="1" applyAlignment="1" applyProtection="1">
      <alignment horizontal="right" vertical="top"/>
      <protection locked="0"/>
    </xf>
    <xf numFmtId="0" fontId="85" fillId="0" borderId="59" xfId="52" applyNumberFormat="1" applyFont="1" applyFill="1" applyBorder="1" applyAlignment="1">
      <alignment horizontal="left" wrapText="1" readingOrder="1"/>
      <protection/>
    </xf>
    <xf numFmtId="0" fontId="3" fillId="0" borderId="1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left" vertical="top" wrapText="1"/>
    </xf>
    <xf numFmtId="49" fontId="8" fillId="0" borderId="54" xfId="0" applyNumberFormat="1" applyFont="1" applyFill="1" applyBorder="1" applyAlignment="1">
      <alignment horizontal="center" vertical="center" wrapText="1"/>
    </xf>
    <xf numFmtId="49" fontId="8" fillId="0" borderId="38" xfId="0" applyNumberFormat="1" applyFont="1" applyFill="1" applyBorder="1" applyAlignment="1">
      <alignment horizontal="center" vertical="center" wrapText="1"/>
    </xf>
    <xf numFmtId="173" fontId="8" fillId="0" borderId="39" xfId="0" applyNumberFormat="1" applyFont="1" applyFill="1" applyBorder="1" applyAlignment="1">
      <alignment horizontal="center" vertical="center" wrapText="1"/>
    </xf>
    <xf numFmtId="178" fontId="0" fillId="0" borderId="0" xfId="0" applyNumberFormat="1" applyFill="1" applyAlignment="1">
      <alignment/>
    </xf>
    <xf numFmtId="0" fontId="7" fillId="0" borderId="22" xfId="0" applyFont="1" applyFill="1" applyBorder="1" applyAlignment="1">
      <alignment horizontal="center"/>
    </xf>
    <xf numFmtId="0" fontId="82" fillId="0" borderId="0" xfId="0" applyFont="1" applyAlignment="1">
      <alignment horizontal="right"/>
    </xf>
    <xf numFmtId="0" fontId="7" fillId="0" borderId="34" xfId="0" applyFont="1" applyFill="1" applyBorder="1" applyAlignment="1">
      <alignment horizontal="center" wrapText="1"/>
    </xf>
    <xf numFmtId="173" fontId="8" fillId="0" borderId="37" xfId="0" applyNumberFormat="1" applyFont="1" applyFill="1" applyBorder="1" applyAlignment="1">
      <alignment horizontal="center" vertical="center" wrapText="1"/>
    </xf>
    <xf numFmtId="173" fontId="12" fillId="0" borderId="29" xfId="0" applyNumberFormat="1" applyFont="1" applyFill="1" applyBorder="1" applyAlignment="1">
      <alignment horizontal="center" vertical="top" wrapText="1"/>
    </xf>
    <xf numFmtId="0" fontId="7" fillId="0" borderId="60" xfId="0" applyFont="1" applyFill="1" applyBorder="1" applyAlignment="1">
      <alignment horizontal="center"/>
    </xf>
    <xf numFmtId="49" fontId="82" fillId="0" borderId="55" xfId="0" applyNumberFormat="1" applyFont="1" applyFill="1" applyBorder="1" applyAlignment="1">
      <alignment horizontal="center" vertical="center"/>
    </xf>
    <xf numFmtId="0" fontId="82" fillId="0" borderId="61" xfId="0" applyFont="1" applyFill="1" applyBorder="1" applyAlignment="1">
      <alignment vertical="top" wrapText="1"/>
    </xf>
    <xf numFmtId="49" fontId="81" fillId="0" borderId="62" xfId="0" applyNumberFormat="1" applyFont="1" applyFill="1" applyBorder="1" applyAlignment="1">
      <alignment horizontal="center" vertical="top"/>
    </xf>
    <xf numFmtId="49" fontId="81" fillId="0" borderId="63" xfId="0" applyNumberFormat="1" applyFont="1" applyFill="1" applyBorder="1" applyAlignment="1">
      <alignment/>
    </xf>
    <xf numFmtId="49" fontId="81" fillId="0" borderId="55" xfId="0" applyNumberFormat="1" applyFont="1" applyFill="1" applyBorder="1" applyAlignment="1">
      <alignment/>
    </xf>
    <xf numFmtId="49" fontId="81" fillId="0" borderId="55" xfId="0" applyNumberFormat="1" applyFont="1" applyFill="1" applyBorder="1" applyAlignment="1">
      <alignment horizontal="right"/>
    </xf>
    <xf numFmtId="0" fontId="81" fillId="0" borderId="61" xfId="0" applyFont="1" applyFill="1" applyBorder="1" applyAlignment="1">
      <alignment vertical="top" wrapText="1"/>
    </xf>
    <xf numFmtId="173" fontId="81" fillId="0" borderId="55" xfId="0" applyNumberFormat="1" applyFont="1" applyFill="1" applyBorder="1" applyAlignment="1">
      <alignment horizontal="center" vertical="top"/>
    </xf>
    <xf numFmtId="173" fontId="81" fillId="0" borderId="64" xfId="0" applyNumberFormat="1" applyFont="1" applyFill="1" applyBorder="1" applyAlignment="1">
      <alignment horizontal="center" vertical="top"/>
    </xf>
    <xf numFmtId="49" fontId="81" fillId="0" borderId="63" xfId="0" applyNumberFormat="1" applyFont="1" applyFill="1" applyBorder="1" applyAlignment="1">
      <alignment vertical="top"/>
    </xf>
    <xf numFmtId="49" fontId="81" fillId="0" borderId="55" xfId="0" applyNumberFormat="1" applyFont="1" applyFill="1" applyBorder="1" applyAlignment="1">
      <alignment vertical="top"/>
    </xf>
    <xf numFmtId="49" fontId="81" fillId="0" borderId="55" xfId="0" applyNumberFormat="1" applyFont="1" applyFill="1" applyBorder="1" applyAlignment="1">
      <alignment horizontal="right" vertical="top"/>
    </xf>
    <xf numFmtId="49" fontId="85" fillId="0" borderId="62" xfId="0" applyNumberFormat="1" applyFont="1" applyFill="1" applyBorder="1" applyAlignment="1">
      <alignment horizontal="center" vertical="top"/>
    </xf>
    <xf numFmtId="49" fontId="85" fillId="0" borderId="63" xfId="0" applyNumberFormat="1" applyFont="1" applyFill="1" applyBorder="1" applyAlignment="1">
      <alignment vertical="top"/>
    </xf>
    <xf numFmtId="49" fontId="85" fillId="0" borderId="55" xfId="0" applyNumberFormat="1" applyFont="1" applyFill="1" applyBorder="1" applyAlignment="1">
      <alignment vertical="top"/>
    </xf>
    <xf numFmtId="49" fontId="85" fillId="0" borderId="55" xfId="0" applyNumberFormat="1" applyFont="1" applyFill="1" applyBorder="1" applyAlignment="1">
      <alignment horizontal="right" vertical="top"/>
    </xf>
    <xf numFmtId="0" fontId="85" fillId="0" borderId="61" xfId="0" applyFont="1" applyFill="1" applyBorder="1" applyAlignment="1">
      <alignment vertical="top" wrapText="1"/>
    </xf>
    <xf numFmtId="173" fontId="85" fillId="0" borderId="55" xfId="0" applyNumberFormat="1" applyFont="1" applyFill="1" applyBorder="1" applyAlignment="1">
      <alignment horizontal="center" vertical="top"/>
    </xf>
    <xf numFmtId="173" fontId="85" fillId="0" borderId="64" xfId="0" applyNumberFormat="1" applyFont="1" applyFill="1" applyBorder="1" applyAlignment="1">
      <alignment horizontal="center" vertical="top"/>
    </xf>
    <xf numFmtId="173" fontId="82" fillId="0" borderId="55" xfId="0" applyNumberFormat="1" applyFont="1" applyFill="1" applyBorder="1" applyAlignment="1">
      <alignment horizontal="center" vertical="top"/>
    </xf>
    <xf numFmtId="173" fontId="82" fillId="0" borderId="64" xfId="0" applyNumberFormat="1" applyFont="1" applyFill="1" applyBorder="1" applyAlignment="1">
      <alignment horizontal="center" vertical="top"/>
    </xf>
    <xf numFmtId="49" fontId="82" fillId="0" borderId="63" xfId="0" applyNumberFormat="1" applyFont="1" applyFill="1" applyBorder="1" applyAlignment="1">
      <alignment vertical="top"/>
    </xf>
    <xf numFmtId="49" fontId="82" fillId="0" borderId="55" xfId="0" applyNumberFormat="1" applyFont="1" applyFill="1" applyBorder="1" applyAlignment="1">
      <alignment vertical="top"/>
    </xf>
    <xf numFmtId="173" fontId="82" fillId="0" borderId="33" xfId="0" applyNumberFormat="1" applyFont="1" applyFill="1" applyBorder="1" applyAlignment="1">
      <alignment horizontal="center" vertical="top"/>
    </xf>
    <xf numFmtId="0" fontId="85" fillId="0" borderId="65" xfId="0" applyFont="1" applyFill="1" applyBorder="1" applyAlignment="1">
      <alignment vertical="top" wrapText="1"/>
    </xf>
    <xf numFmtId="0" fontId="82" fillId="0" borderId="66" xfId="0" applyFont="1" applyFill="1" applyBorder="1" applyAlignment="1">
      <alignment vertical="top" wrapText="1"/>
    </xf>
    <xf numFmtId="0" fontId="85" fillId="0" borderId="66" xfId="0" applyFont="1" applyFill="1" applyBorder="1" applyAlignment="1">
      <alignment horizontal="left" vertical="center" wrapText="1"/>
    </xf>
    <xf numFmtId="0" fontId="82" fillId="0" borderId="66" xfId="0" applyFont="1" applyFill="1" applyBorder="1" applyAlignment="1">
      <alignment horizontal="left" vertical="center" wrapText="1"/>
    </xf>
    <xf numFmtId="49" fontId="86" fillId="0" borderId="62" xfId="0" applyNumberFormat="1" applyFont="1" applyFill="1" applyBorder="1" applyAlignment="1">
      <alignment horizontal="center" vertical="top"/>
    </xf>
    <xf numFmtId="49" fontId="86" fillId="0" borderId="63" xfId="0" applyNumberFormat="1" applyFont="1" applyFill="1" applyBorder="1" applyAlignment="1">
      <alignment vertical="top"/>
    </xf>
    <xf numFmtId="49" fontId="86" fillId="0" borderId="55" xfId="0" applyNumberFormat="1" applyFont="1" applyFill="1" applyBorder="1" applyAlignment="1">
      <alignment vertical="top"/>
    </xf>
    <xf numFmtId="49" fontId="86" fillId="0" borderId="55" xfId="0" applyNumberFormat="1" applyFont="1" applyFill="1" applyBorder="1" applyAlignment="1">
      <alignment horizontal="right" vertical="top"/>
    </xf>
    <xf numFmtId="0" fontId="86" fillId="0" borderId="61" xfId="0" applyFont="1" applyFill="1" applyBorder="1" applyAlignment="1">
      <alignment vertical="top" wrapText="1"/>
    </xf>
    <xf numFmtId="173" fontId="86" fillId="0" borderId="55" xfId="0" applyNumberFormat="1" applyFont="1" applyFill="1" applyBorder="1" applyAlignment="1">
      <alignment horizontal="center" vertical="top"/>
    </xf>
    <xf numFmtId="49" fontId="82" fillId="0" borderId="67" xfId="0" applyNumberFormat="1" applyFont="1" applyFill="1" applyBorder="1" applyAlignment="1">
      <alignment vertical="top"/>
    </xf>
    <xf numFmtId="49" fontId="82" fillId="0" borderId="68" xfId="0" applyNumberFormat="1" applyFont="1" applyFill="1" applyBorder="1" applyAlignment="1">
      <alignment vertical="top"/>
    </xf>
    <xf numFmtId="49" fontId="85" fillId="0" borderId="68" xfId="0" applyNumberFormat="1" applyFont="1" applyFill="1" applyBorder="1" applyAlignment="1">
      <alignment vertical="top"/>
    </xf>
    <xf numFmtId="49" fontId="85" fillId="0" borderId="68" xfId="0" applyNumberFormat="1" applyFont="1" applyFill="1" applyBorder="1" applyAlignment="1">
      <alignment horizontal="right" vertical="top"/>
    </xf>
    <xf numFmtId="0" fontId="82" fillId="0" borderId="65" xfId="0" applyFont="1" applyFill="1" applyBorder="1" applyAlignment="1">
      <alignment vertical="top" wrapText="1"/>
    </xf>
    <xf numFmtId="0" fontId="82" fillId="0" borderId="61" xfId="0" applyFont="1" applyFill="1" applyBorder="1" applyAlignment="1">
      <alignment horizontal="left" vertical="top" wrapText="1"/>
    </xf>
    <xf numFmtId="49" fontId="85" fillId="0" borderId="69" xfId="0" applyNumberFormat="1" applyFont="1" applyFill="1" applyBorder="1" applyAlignment="1">
      <alignment horizontal="center" vertical="top"/>
    </xf>
    <xf numFmtId="0" fontId="82" fillId="0" borderId="65" xfId="0" applyFont="1" applyFill="1" applyBorder="1" applyAlignment="1">
      <alignment horizontal="left" vertical="top" wrapText="1"/>
    </xf>
    <xf numFmtId="173" fontId="82" fillId="0" borderId="68" xfId="0" applyNumberFormat="1" applyFont="1" applyFill="1" applyBorder="1" applyAlignment="1">
      <alignment horizontal="center" vertical="top"/>
    </xf>
    <xf numFmtId="173" fontId="82" fillId="0" borderId="70" xfId="0" applyNumberFormat="1" applyFont="1" applyFill="1" applyBorder="1" applyAlignment="1">
      <alignment horizontal="center" vertical="top"/>
    </xf>
    <xf numFmtId="173" fontId="81" fillId="0" borderId="71" xfId="0" applyNumberFormat="1" applyFont="1" applyFill="1" applyBorder="1" applyAlignment="1">
      <alignment horizontal="center" vertical="top"/>
    </xf>
    <xf numFmtId="173" fontId="81" fillId="0" borderId="72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82" fillId="0" borderId="0" xfId="0" applyFont="1" applyAlignment="1">
      <alignment/>
    </xf>
    <xf numFmtId="49" fontId="85" fillId="0" borderId="73" xfId="0" applyNumberFormat="1" applyFont="1" applyFill="1" applyBorder="1" applyAlignment="1">
      <alignment horizontal="center" vertical="top"/>
    </xf>
    <xf numFmtId="49" fontId="82" fillId="0" borderId="74" xfId="0" applyNumberFormat="1" applyFont="1" applyFill="1" applyBorder="1" applyAlignment="1">
      <alignment vertical="top"/>
    </xf>
    <xf numFmtId="49" fontId="82" fillId="0" borderId="75" xfId="0" applyNumberFormat="1" applyFont="1" applyFill="1" applyBorder="1" applyAlignment="1">
      <alignment vertical="top"/>
    </xf>
    <xf numFmtId="49" fontId="85" fillId="0" borderId="75" xfId="0" applyNumberFormat="1" applyFont="1" applyFill="1" applyBorder="1" applyAlignment="1">
      <alignment horizontal="right" vertical="top"/>
    </xf>
    <xf numFmtId="0" fontId="82" fillId="0" borderId="76" xfId="0" applyFont="1" applyFill="1" applyBorder="1" applyAlignment="1">
      <alignment horizontal="left" vertical="top" wrapText="1"/>
    </xf>
    <xf numFmtId="173" fontId="82" fillId="0" borderId="75" xfId="0" applyNumberFormat="1" applyFont="1" applyFill="1" applyBorder="1" applyAlignment="1">
      <alignment horizontal="center" vertical="top"/>
    </xf>
    <xf numFmtId="173" fontId="82" fillId="0" borderId="77" xfId="0" applyNumberFormat="1" applyFont="1" applyFill="1" applyBorder="1" applyAlignment="1">
      <alignment horizontal="center" vertical="top"/>
    </xf>
    <xf numFmtId="173" fontId="82" fillId="0" borderId="55" xfId="0" applyNumberFormat="1" applyFont="1" applyBorder="1" applyAlignment="1">
      <alignment horizontal="center" vertical="center"/>
    </xf>
    <xf numFmtId="49" fontId="82" fillId="0" borderId="55" xfId="0" applyNumberFormat="1" applyFont="1" applyBorder="1" applyAlignment="1">
      <alignment horizontal="center" vertical="center"/>
    </xf>
    <xf numFmtId="0" fontId="87" fillId="0" borderId="33" xfId="0" applyFont="1" applyBorder="1" applyAlignment="1">
      <alignment wrapText="1"/>
    </xf>
    <xf numFmtId="173" fontId="82" fillId="0" borderId="66" xfId="0" applyNumberFormat="1" applyFont="1" applyFill="1" applyBorder="1" applyAlignment="1">
      <alignment horizontal="center" vertical="center"/>
    </xf>
    <xf numFmtId="49" fontId="82" fillId="0" borderId="59" xfId="0" applyNumberFormat="1" applyFont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top"/>
    </xf>
    <xf numFmtId="173" fontId="82" fillId="0" borderId="56" xfId="0" applyNumberFormat="1" applyFont="1" applyFill="1" applyBorder="1" applyAlignment="1">
      <alignment horizontal="center" vertical="top"/>
    </xf>
    <xf numFmtId="49" fontId="39" fillId="0" borderId="21" xfId="0" applyNumberFormat="1" applyFont="1" applyFill="1" applyBorder="1" applyAlignment="1">
      <alignment horizontal="center" vertical="top"/>
    </xf>
    <xf numFmtId="0" fontId="3" fillId="0" borderId="33" xfId="0" applyFont="1" applyFill="1" applyBorder="1" applyAlignment="1">
      <alignment horizontal="center" vertical="center" wrapText="1"/>
    </xf>
    <xf numFmtId="173" fontId="85" fillId="0" borderId="33" xfId="0" applyNumberFormat="1" applyFont="1" applyFill="1" applyBorder="1" applyAlignment="1">
      <alignment horizontal="center" vertical="top"/>
    </xf>
    <xf numFmtId="173" fontId="85" fillId="0" borderId="56" xfId="0" applyNumberFormat="1" applyFont="1" applyFill="1" applyBorder="1" applyAlignment="1">
      <alignment horizontal="center" vertical="top"/>
    </xf>
    <xf numFmtId="0" fontId="7" fillId="56" borderId="0" xfId="0" applyFont="1" applyFill="1" applyAlignment="1">
      <alignment/>
    </xf>
    <xf numFmtId="0" fontId="6" fillId="56" borderId="0" xfId="0" applyFont="1" applyFill="1" applyBorder="1" applyAlignment="1">
      <alignment horizontal="right"/>
    </xf>
    <xf numFmtId="0" fontId="3" fillId="56" borderId="0" xfId="0" applyFont="1" applyFill="1" applyBorder="1" applyAlignment="1">
      <alignment horizontal="right"/>
    </xf>
    <xf numFmtId="0" fontId="82" fillId="56" borderId="0" xfId="0" applyFont="1" applyFill="1" applyAlignment="1">
      <alignment horizontal="right"/>
    </xf>
    <xf numFmtId="0" fontId="3" fillId="56" borderId="0" xfId="0" applyFont="1" applyFill="1" applyAlignment="1">
      <alignment/>
    </xf>
    <xf numFmtId="0" fontId="7" fillId="56" borderId="0" xfId="0" applyFont="1" applyFill="1" applyAlignment="1">
      <alignment vertical="top" wrapText="1"/>
    </xf>
    <xf numFmtId="0" fontId="7" fillId="56" borderId="0" xfId="0" applyFont="1" applyFill="1" applyBorder="1" applyAlignment="1">
      <alignment horizontal="left"/>
    </xf>
    <xf numFmtId="49" fontId="7" fillId="56" borderId="0" xfId="0" applyNumberFormat="1" applyFont="1" applyFill="1" applyAlignment="1">
      <alignment vertical="top" wrapText="1"/>
    </xf>
    <xf numFmtId="49" fontId="7" fillId="56" borderId="0" xfId="0" applyNumberFormat="1" applyFont="1" applyFill="1" applyAlignment="1">
      <alignment horizontal="center" vertical="top" wrapText="1"/>
    </xf>
    <xf numFmtId="173" fontId="7" fillId="56" borderId="0" xfId="0" applyNumberFormat="1" applyFont="1" applyFill="1" applyAlignment="1">
      <alignment horizontal="center" vertical="top" wrapText="1"/>
    </xf>
    <xf numFmtId="0" fontId="7" fillId="56" borderId="0" xfId="0" applyFont="1" applyFill="1" applyAlignment="1">
      <alignment horizontal="left" vertical="top" wrapText="1"/>
    </xf>
    <xf numFmtId="0" fontId="7" fillId="56" borderId="20" xfId="119" applyFont="1" applyFill="1" applyBorder="1" applyAlignment="1">
      <alignment horizontal="center" vertical="center" wrapText="1"/>
      <protection/>
    </xf>
    <xf numFmtId="0" fontId="7" fillId="56" borderId="40" xfId="119" applyFont="1" applyFill="1" applyBorder="1" applyAlignment="1">
      <alignment horizontal="center" vertical="center" wrapText="1"/>
      <protection/>
    </xf>
    <xf numFmtId="0" fontId="7" fillId="56" borderId="42" xfId="119" applyFont="1" applyFill="1" applyBorder="1" applyAlignment="1">
      <alignment horizontal="center" vertical="center" wrapText="1"/>
      <protection/>
    </xf>
    <xf numFmtId="49" fontId="7" fillId="56" borderId="42" xfId="119" applyNumberFormat="1" applyFont="1" applyFill="1" applyBorder="1" applyAlignment="1">
      <alignment horizontal="center" vertical="center" wrapText="1"/>
      <protection/>
    </xf>
    <xf numFmtId="173" fontId="7" fillId="56" borderId="78" xfId="119" applyNumberFormat="1" applyFont="1" applyFill="1" applyBorder="1" applyAlignment="1">
      <alignment horizontal="center" vertical="center" wrapText="1"/>
      <protection/>
    </xf>
    <xf numFmtId="173" fontId="7" fillId="56" borderId="44" xfId="119" applyNumberFormat="1" applyFont="1" applyFill="1" applyBorder="1" applyAlignment="1">
      <alignment horizontal="center" vertical="center" wrapText="1"/>
      <protection/>
    </xf>
    <xf numFmtId="0" fontId="7" fillId="56" borderId="20" xfId="119" applyFont="1" applyFill="1" applyBorder="1" applyAlignment="1">
      <alignment horizontal="center" vertical="center"/>
      <protection/>
    </xf>
    <xf numFmtId="0" fontId="7" fillId="56" borderId="42" xfId="119" applyFont="1" applyFill="1" applyBorder="1" applyAlignment="1">
      <alignment horizontal="center" vertical="center"/>
      <protection/>
    </xf>
    <xf numFmtId="3" fontId="7" fillId="56" borderId="24" xfId="119" applyNumberFormat="1" applyFont="1" applyFill="1" applyBorder="1" applyAlignment="1">
      <alignment horizontal="center" vertical="center" wrapText="1"/>
      <protection/>
    </xf>
    <xf numFmtId="3" fontId="7" fillId="56" borderId="42" xfId="119" applyNumberFormat="1" applyFont="1" applyFill="1" applyBorder="1" applyAlignment="1">
      <alignment horizontal="center" vertical="center" wrapText="1"/>
      <protection/>
    </xf>
    <xf numFmtId="3" fontId="7" fillId="56" borderId="50" xfId="119" applyNumberFormat="1" applyFont="1" applyFill="1" applyBorder="1" applyAlignment="1">
      <alignment horizontal="center" vertical="center" wrapText="1"/>
      <protection/>
    </xf>
    <xf numFmtId="0" fontId="7" fillId="56" borderId="30" xfId="102" applyFont="1" applyFill="1" applyBorder="1" applyAlignment="1">
      <alignment horizontal="center" vertical="center"/>
      <protection/>
    </xf>
    <xf numFmtId="173" fontId="0" fillId="56" borderId="0" xfId="0" applyNumberFormat="1" applyFill="1" applyAlignment="1">
      <alignment/>
    </xf>
    <xf numFmtId="173" fontId="7" fillId="56" borderId="27" xfId="102" applyNumberFormat="1" applyFont="1" applyFill="1" applyBorder="1" applyAlignment="1">
      <alignment horizontal="center" vertical="center" wrapText="1"/>
      <protection/>
    </xf>
    <xf numFmtId="173" fontId="7" fillId="56" borderId="33" xfId="102" applyNumberFormat="1" applyFont="1" applyFill="1" applyBorder="1" applyAlignment="1">
      <alignment horizontal="center" vertical="center" wrapText="1"/>
      <protection/>
    </xf>
    <xf numFmtId="173" fontId="7" fillId="56" borderId="46" xfId="102" applyNumberFormat="1" applyFont="1" applyFill="1" applyBorder="1" applyAlignment="1">
      <alignment horizontal="center" vertical="center" wrapText="1"/>
      <protection/>
    </xf>
    <xf numFmtId="173" fontId="7" fillId="56" borderId="56" xfId="102" applyNumberFormat="1" applyFont="1" applyFill="1" applyBorder="1" applyAlignment="1">
      <alignment horizontal="center" vertical="center" wrapText="1"/>
      <protection/>
    </xf>
    <xf numFmtId="173" fontId="8" fillId="56" borderId="28" xfId="0" applyNumberFormat="1" applyFont="1" applyFill="1" applyBorder="1" applyAlignment="1">
      <alignment horizontal="center" vertical="center" wrapText="1"/>
    </xf>
    <xf numFmtId="173" fontId="7" fillId="56" borderId="27" xfId="0" applyNumberFormat="1" applyFont="1" applyFill="1" applyBorder="1" applyAlignment="1">
      <alignment horizontal="center" vertical="center" wrapText="1"/>
    </xf>
    <xf numFmtId="173" fontId="7" fillId="56" borderId="56" xfId="0" applyNumberFormat="1" applyFont="1" applyFill="1" applyBorder="1" applyAlignment="1">
      <alignment horizontal="center" vertical="center" wrapText="1"/>
    </xf>
    <xf numFmtId="173" fontId="7" fillId="56" borderId="33" xfId="0" applyNumberFormat="1" applyFont="1" applyFill="1" applyBorder="1" applyAlignment="1">
      <alignment horizontal="center" vertical="center" wrapText="1"/>
    </xf>
    <xf numFmtId="173" fontId="7" fillId="56" borderId="46" xfId="0" applyNumberFormat="1" applyFont="1" applyFill="1" applyBorder="1" applyAlignment="1">
      <alignment horizontal="center" vertical="center" wrapText="1"/>
    </xf>
    <xf numFmtId="173" fontId="7" fillId="56" borderId="27" xfId="0" applyNumberFormat="1" applyFont="1" applyFill="1" applyBorder="1" applyAlignment="1">
      <alignment horizontal="center" vertical="center"/>
    </xf>
    <xf numFmtId="173" fontId="7" fillId="56" borderId="33" xfId="0" applyNumberFormat="1" applyFont="1" applyFill="1" applyBorder="1" applyAlignment="1">
      <alignment horizontal="center" vertical="center"/>
    </xf>
    <xf numFmtId="173" fontId="7" fillId="56" borderId="46" xfId="0" applyNumberFormat="1" applyFont="1" applyFill="1" applyBorder="1" applyAlignment="1">
      <alignment horizontal="center" vertical="center"/>
    </xf>
    <xf numFmtId="173" fontId="7" fillId="56" borderId="56" xfId="0" applyNumberFormat="1" applyFont="1" applyFill="1" applyBorder="1" applyAlignment="1">
      <alignment horizontal="center" vertical="center"/>
    </xf>
    <xf numFmtId="173" fontId="7" fillId="56" borderId="27" xfId="139" applyNumberFormat="1" applyFont="1" applyFill="1" applyBorder="1" applyAlignment="1">
      <alignment horizontal="center" vertical="center" wrapText="1"/>
    </xf>
    <xf numFmtId="173" fontId="7" fillId="56" borderId="56" xfId="139" applyNumberFormat="1" applyFont="1" applyFill="1" applyBorder="1" applyAlignment="1">
      <alignment horizontal="center" vertical="center" wrapText="1"/>
    </xf>
    <xf numFmtId="173" fontId="7" fillId="56" borderId="33" xfId="139" applyNumberFormat="1" applyFont="1" applyFill="1" applyBorder="1" applyAlignment="1">
      <alignment horizontal="center" vertical="center" wrapText="1"/>
    </xf>
    <xf numFmtId="173" fontId="7" fillId="56" borderId="46" xfId="139" applyNumberFormat="1" applyFont="1" applyFill="1" applyBorder="1" applyAlignment="1">
      <alignment horizontal="center" vertical="center" wrapText="1"/>
    </xf>
    <xf numFmtId="173" fontId="7" fillId="56" borderId="27" xfId="123" applyNumberFormat="1" applyFont="1" applyFill="1" applyBorder="1" applyAlignment="1">
      <alignment horizontal="center" vertical="center" wrapText="1"/>
      <protection/>
    </xf>
    <xf numFmtId="173" fontId="7" fillId="56" borderId="56" xfId="123" applyNumberFormat="1" applyFont="1" applyFill="1" applyBorder="1" applyAlignment="1">
      <alignment horizontal="center" vertical="center" wrapText="1"/>
      <protection/>
    </xf>
    <xf numFmtId="173" fontId="7" fillId="56" borderId="33" xfId="123" applyNumberFormat="1" applyFont="1" applyFill="1" applyBorder="1" applyAlignment="1">
      <alignment horizontal="center" vertical="center" wrapText="1"/>
      <protection/>
    </xf>
    <xf numFmtId="173" fontId="7" fillId="56" borderId="46" xfId="123" applyNumberFormat="1" applyFont="1" applyFill="1" applyBorder="1" applyAlignment="1">
      <alignment horizontal="center" vertical="center" wrapText="1"/>
      <protection/>
    </xf>
    <xf numFmtId="173" fontId="7" fillId="56" borderId="33" xfId="141" applyNumberFormat="1" applyFont="1" applyFill="1" applyBorder="1" applyAlignment="1">
      <alignment horizontal="center" vertical="center" wrapText="1"/>
    </xf>
    <xf numFmtId="173" fontId="7" fillId="56" borderId="46" xfId="141" applyNumberFormat="1" applyFont="1" applyFill="1" applyBorder="1" applyAlignment="1">
      <alignment horizontal="center" vertical="center" wrapText="1"/>
    </xf>
    <xf numFmtId="0" fontId="7" fillId="56" borderId="43" xfId="102" applyFont="1" applyFill="1" applyBorder="1" applyAlignment="1">
      <alignment horizontal="left" vertical="center" wrapText="1"/>
      <protection/>
    </xf>
    <xf numFmtId="49" fontId="7" fillId="56" borderId="41" xfId="102" applyNumberFormat="1" applyFont="1" applyFill="1" applyBorder="1" applyAlignment="1">
      <alignment horizontal="center" vertical="center"/>
      <protection/>
    </xf>
    <xf numFmtId="49" fontId="7" fillId="56" borderId="41" xfId="102" applyNumberFormat="1" applyFont="1" applyFill="1" applyBorder="1" applyAlignment="1">
      <alignment horizontal="center" vertical="center" wrapText="1"/>
      <protection/>
    </xf>
    <xf numFmtId="173" fontId="7" fillId="56" borderId="36" xfId="102" applyNumberFormat="1" applyFont="1" applyFill="1" applyBorder="1" applyAlignment="1">
      <alignment horizontal="center" vertical="center" wrapText="1"/>
      <protection/>
    </xf>
    <xf numFmtId="173" fontId="7" fillId="56" borderId="41" xfId="0" applyNumberFormat="1" applyFont="1" applyFill="1" applyBorder="1" applyAlignment="1">
      <alignment horizontal="center" vertical="center" wrapText="1"/>
    </xf>
    <xf numFmtId="173" fontId="7" fillId="56" borderId="48" xfId="0" applyNumberFormat="1" applyFont="1" applyFill="1" applyBorder="1" applyAlignment="1">
      <alignment horizontal="center" vertical="center" wrapText="1"/>
    </xf>
    <xf numFmtId="178" fontId="8" fillId="56" borderId="0" xfId="0" applyNumberFormat="1" applyFont="1" applyFill="1" applyBorder="1" applyAlignment="1">
      <alignment horizontal="center" vertical="center" wrapText="1"/>
    </xf>
    <xf numFmtId="178" fontId="0" fillId="56" borderId="0" xfId="0" applyNumberFormat="1" applyFill="1" applyAlignment="1">
      <alignment/>
    </xf>
    <xf numFmtId="173" fontId="7" fillId="56" borderId="23" xfId="0" applyNumberFormat="1" applyFont="1" applyFill="1" applyBorder="1" applyAlignment="1">
      <alignment horizontal="center" vertical="center" wrapText="1"/>
    </xf>
    <xf numFmtId="173" fontId="7" fillId="56" borderId="25" xfId="0" applyNumberFormat="1" applyFont="1" applyFill="1" applyBorder="1" applyAlignment="1">
      <alignment horizontal="center" vertical="center" wrapText="1"/>
    </xf>
    <xf numFmtId="0" fontId="0" fillId="56" borderId="0" xfId="0" applyFill="1" applyBorder="1" applyAlignment="1">
      <alignment/>
    </xf>
    <xf numFmtId="0" fontId="3" fillId="56" borderId="0" xfId="0" applyFont="1" applyFill="1" applyBorder="1" applyAlignment="1">
      <alignment horizontal="left"/>
    </xf>
    <xf numFmtId="0" fontId="6" fillId="56" borderId="0" xfId="0" applyFont="1" applyFill="1" applyBorder="1" applyAlignment="1">
      <alignment/>
    </xf>
    <xf numFmtId="0" fontId="3" fillId="56" borderId="0" xfId="0" applyFont="1" applyFill="1" applyAlignment="1">
      <alignment horizontal="left"/>
    </xf>
    <xf numFmtId="0" fontId="82" fillId="56" borderId="0" xfId="0" applyFont="1" applyFill="1" applyAlignment="1">
      <alignment/>
    </xf>
    <xf numFmtId="185" fontId="7" fillId="56" borderId="0" xfId="0" applyNumberFormat="1" applyFont="1" applyFill="1" applyAlignment="1">
      <alignment horizontal="right"/>
    </xf>
    <xf numFmtId="0" fontId="88" fillId="56" borderId="19" xfId="119" applyFont="1" applyFill="1" applyBorder="1" applyAlignment="1">
      <alignment horizontal="center" vertical="center" wrapText="1"/>
      <protection/>
    </xf>
    <xf numFmtId="0" fontId="88" fillId="56" borderId="42" xfId="119" applyFont="1" applyFill="1" applyBorder="1" applyAlignment="1">
      <alignment horizontal="center" vertical="center" wrapText="1"/>
      <protection/>
    </xf>
    <xf numFmtId="49" fontId="88" fillId="56" borderId="42" xfId="119" applyNumberFormat="1" applyFont="1" applyFill="1" applyBorder="1" applyAlignment="1">
      <alignment horizontal="center" vertical="center" wrapText="1"/>
      <protection/>
    </xf>
    <xf numFmtId="185" fontId="88" fillId="56" borderId="44" xfId="119" applyNumberFormat="1" applyFont="1" applyFill="1" applyBorder="1" applyAlignment="1">
      <alignment horizontal="center" vertical="center" wrapText="1"/>
      <protection/>
    </xf>
    <xf numFmtId="0" fontId="88" fillId="56" borderId="19" xfId="119" applyFont="1" applyFill="1" applyBorder="1" applyAlignment="1">
      <alignment horizontal="center" vertical="center"/>
      <protection/>
    </xf>
    <xf numFmtId="3" fontId="88" fillId="56" borderId="42" xfId="119" applyNumberFormat="1" applyFont="1" applyFill="1" applyBorder="1" applyAlignment="1">
      <alignment horizontal="center" vertical="center" wrapText="1"/>
      <protection/>
    </xf>
    <xf numFmtId="3" fontId="88" fillId="56" borderId="44" xfId="119" applyNumberFormat="1" applyFont="1" applyFill="1" applyBorder="1" applyAlignment="1">
      <alignment horizontal="center" vertical="center" wrapText="1"/>
      <protection/>
    </xf>
    <xf numFmtId="173" fontId="88" fillId="56" borderId="33" xfId="122" applyNumberFormat="1" applyFont="1" applyFill="1" applyBorder="1" applyAlignment="1">
      <alignment horizontal="center" vertical="center" wrapText="1"/>
      <protection/>
    </xf>
    <xf numFmtId="173" fontId="88" fillId="56" borderId="56" xfId="122" applyNumberFormat="1" applyFont="1" applyFill="1" applyBorder="1" applyAlignment="1">
      <alignment horizontal="center" vertical="center" wrapText="1"/>
      <protection/>
    </xf>
    <xf numFmtId="173" fontId="7" fillId="56" borderId="0" xfId="0" applyNumberFormat="1" applyFont="1" applyFill="1" applyAlignment="1">
      <alignment/>
    </xf>
    <xf numFmtId="173" fontId="88" fillId="56" borderId="33" xfId="0" applyNumberFormat="1" applyFont="1" applyFill="1" applyBorder="1" applyAlignment="1">
      <alignment horizontal="center" vertical="center" wrapText="1"/>
    </xf>
    <xf numFmtId="173" fontId="88" fillId="56" borderId="56" xfId="0" applyNumberFormat="1" applyFont="1" applyFill="1" applyBorder="1" applyAlignment="1">
      <alignment horizontal="center" vertical="center" wrapText="1"/>
    </xf>
    <xf numFmtId="0" fontId="7" fillId="56" borderId="33" xfId="0" applyFont="1" applyFill="1" applyBorder="1" applyAlignment="1">
      <alignment/>
    </xf>
    <xf numFmtId="173" fontId="88" fillId="56" borderId="33" xfId="102" applyNumberFormat="1" applyFont="1" applyFill="1" applyBorder="1" applyAlignment="1">
      <alignment horizontal="center" vertical="center" wrapText="1"/>
      <protection/>
    </xf>
    <xf numFmtId="173" fontId="88" fillId="56" borderId="56" xfId="102" applyNumberFormat="1" applyFont="1" applyFill="1" applyBorder="1" applyAlignment="1">
      <alignment horizontal="center" vertical="center" wrapText="1"/>
      <protection/>
    </xf>
    <xf numFmtId="173" fontId="88" fillId="56" borderId="33" xfId="139" applyNumberFormat="1" applyFont="1" applyFill="1" applyBorder="1" applyAlignment="1">
      <alignment horizontal="center" vertical="center" wrapText="1"/>
    </xf>
    <xf numFmtId="173" fontId="88" fillId="56" borderId="56" xfId="139" applyNumberFormat="1" applyFont="1" applyFill="1" applyBorder="1" applyAlignment="1">
      <alignment horizontal="center" vertical="center" wrapText="1"/>
    </xf>
    <xf numFmtId="173" fontId="88" fillId="56" borderId="33" xfId="0" applyNumberFormat="1" applyFont="1" applyFill="1" applyBorder="1" applyAlignment="1">
      <alignment horizontal="center" vertical="center"/>
    </xf>
    <xf numFmtId="173" fontId="88" fillId="56" borderId="56" xfId="0" applyNumberFormat="1" applyFont="1" applyFill="1" applyBorder="1" applyAlignment="1">
      <alignment horizontal="center" vertical="center"/>
    </xf>
    <xf numFmtId="0" fontId="0" fillId="56" borderId="33" xfId="0" applyFill="1" applyBorder="1" applyAlignment="1">
      <alignment/>
    </xf>
    <xf numFmtId="173" fontId="88" fillId="56" borderId="41" xfId="139" applyNumberFormat="1" applyFont="1" applyFill="1" applyBorder="1" applyAlignment="1">
      <alignment horizontal="center" vertical="center" wrapText="1"/>
    </xf>
    <xf numFmtId="0" fontId="11" fillId="56" borderId="0" xfId="0" applyFont="1" applyFill="1" applyAlignment="1">
      <alignment wrapText="1"/>
    </xf>
    <xf numFmtId="0" fontId="82" fillId="0" borderId="0" xfId="0" applyFont="1" applyAlignment="1">
      <alignment horizontal="right"/>
    </xf>
    <xf numFmtId="0" fontId="11" fillId="56" borderId="0" xfId="0" applyFont="1" applyFill="1" applyAlignment="1">
      <alignment/>
    </xf>
    <xf numFmtId="172" fontId="11" fillId="56" borderId="0" xfId="0" applyNumberFormat="1" applyFont="1" applyFill="1" applyAlignment="1">
      <alignment/>
    </xf>
    <xf numFmtId="0" fontId="11" fillId="56" borderId="0" xfId="0" applyFont="1" applyFill="1" applyAlignment="1">
      <alignment horizontal="center" vertical="center" wrapText="1"/>
    </xf>
    <xf numFmtId="0" fontId="17" fillId="56" borderId="0" xfId="0" applyFont="1" applyFill="1" applyBorder="1" applyAlignment="1">
      <alignment/>
    </xf>
    <xf numFmtId="0" fontId="17" fillId="56" borderId="0" xfId="0" applyFont="1" applyFill="1" applyAlignment="1">
      <alignment/>
    </xf>
    <xf numFmtId="0" fontId="17" fillId="56" borderId="0" xfId="0" applyFont="1" applyFill="1" applyAlignment="1">
      <alignment horizontal="center" vertical="center" wrapText="1"/>
    </xf>
    <xf numFmtId="172" fontId="11" fillId="56" borderId="79" xfId="0" applyNumberFormat="1" applyFont="1" applyFill="1" applyBorder="1" applyAlignment="1">
      <alignment horizontal="center" vertical="center"/>
    </xf>
    <xf numFmtId="172" fontId="11" fillId="56" borderId="33" xfId="0" applyNumberFormat="1" applyFont="1" applyFill="1" applyBorder="1" applyAlignment="1">
      <alignment horizontal="center" vertical="center"/>
    </xf>
    <xf numFmtId="49" fontId="11" fillId="56" borderId="33" xfId="0" applyNumberFormat="1" applyFont="1" applyFill="1" applyBorder="1" applyAlignment="1">
      <alignment horizontal="center" vertical="center"/>
    </xf>
    <xf numFmtId="1" fontId="11" fillId="56" borderId="33" xfId="0" applyNumberFormat="1" applyFont="1" applyFill="1" applyBorder="1" applyAlignment="1">
      <alignment horizontal="center" vertical="center"/>
    </xf>
    <xf numFmtId="1" fontId="11" fillId="56" borderId="27" xfId="0" applyNumberFormat="1" applyFont="1" applyFill="1" applyBorder="1" applyAlignment="1">
      <alignment horizontal="center" vertical="center"/>
    </xf>
    <xf numFmtId="172" fontId="11" fillId="56" borderId="80" xfId="0" applyNumberFormat="1" applyFont="1" applyFill="1" applyBorder="1" applyAlignment="1">
      <alignment horizontal="center" vertical="center" wrapText="1"/>
    </xf>
    <xf numFmtId="172" fontId="11" fillId="56" borderId="80" xfId="0" applyNumberFormat="1" applyFont="1" applyFill="1" applyBorder="1" applyAlignment="1">
      <alignment horizontal="center" vertical="center"/>
    </xf>
    <xf numFmtId="172" fontId="11" fillId="56" borderId="81" xfId="0" applyNumberFormat="1" applyFont="1" applyFill="1" applyBorder="1" applyAlignment="1">
      <alignment horizontal="center" vertical="center" wrapText="1"/>
    </xf>
    <xf numFmtId="172" fontId="11" fillId="56" borderId="0" xfId="0" applyNumberFormat="1" applyFont="1" applyFill="1" applyAlignment="1">
      <alignment wrapText="1"/>
    </xf>
    <xf numFmtId="0" fontId="3" fillId="0" borderId="50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173" fontId="8" fillId="56" borderId="82" xfId="0" applyNumberFormat="1" applyFont="1" applyFill="1" applyBorder="1" applyAlignment="1">
      <alignment horizontal="center" vertical="center" wrapText="1"/>
    </xf>
    <xf numFmtId="173" fontId="16" fillId="0" borderId="34" xfId="0" applyNumberFormat="1" applyFont="1" applyFill="1" applyBorder="1" applyAlignment="1">
      <alignment horizontal="center"/>
    </xf>
    <xf numFmtId="173" fontId="89" fillId="56" borderId="4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6" fillId="0" borderId="19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3" fillId="0" borderId="29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31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4" xfId="0" applyFont="1" applyBorder="1" applyAlignment="1">
      <alignment/>
    </xf>
    <xf numFmtId="172" fontId="6" fillId="0" borderId="20" xfId="0" applyNumberFormat="1" applyFont="1" applyBorder="1" applyAlignment="1">
      <alignment horizontal="center"/>
    </xf>
    <xf numFmtId="172" fontId="6" fillId="0" borderId="44" xfId="0" applyNumberFormat="1" applyFont="1" applyBorder="1" applyAlignment="1">
      <alignment horizontal="center"/>
    </xf>
    <xf numFmtId="173" fontId="11" fillId="56" borderId="0" xfId="0" applyNumberFormat="1" applyFont="1" applyFill="1" applyAlignment="1">
      <alignment wrapText="1"/>
    </xf>
    <xf numFmtId="0" fontId="10" fillId="0" borderId="83" xfId="0" applyFont="1" applyFill="1" applyBorder="1" applyAlignment="1">
      <alignment/>
    </xf>
    <xf numFmtId="0" fontId="3" fillId="0" borderId="28" xfId="0" applyFont="1" applyFill="1" applyBorder="1" applyAlignment="1">
      <alignment horizontal="center" vertical="center" wrapText="1"/>
    </xf>
    <xf numFmtId="173" fontId="88" fillId="56" borderId="57" xfId="139" applyNumberFormat="1" applyFont="1" applyFill="1" applyBorder="1" applyAlignment="1">
      <alignment horizontal="center" vertical="center" wrapText="1"/>
    </xf>
    <xf numFmtId="0" fontId="3" fillId="0" borderId="33" xfId="0" applyNumberFormat="1" applyFont="1" applyBorder="1" applyAlignment="1">
      <alignment vertical="top" wrapText="1"/>
    </xf>
    <xf numFmtId="0" fontId="7" fillId="56" borderId="47" xfId="102" applyFont="1" applyFill="1" applyBorder="1" applyAlignment="1">
      <alignment horizontal="left" vertical="center" wrapText="1"/>
      <protection/>
    </xf>
    <xf numFmtId="49" fontId="7" fillId="56" borderId="33" xfId="102" applyNumberFormat="1" applyFont="1" applyFill="1" applyBorder="1" applyAlignment="1">
      <alignment horizontal="center" vertical="center"/>
      <protection/>
    </xf>
    <xf numFmtId="49" fontId="7" fillId="56" borderId="33" xfId="102" applyNumberFormat="1" applyFont="1" applyFill="1" applyBorder="1" applyAlignment="1">
      <alignment horizontal="center" vertical="center" wrapText="1"/>
      <protection/>
    </xf>
    <xf numFmtId="2" fontId="7" fillId="56" borderId="47" xfId="0" applyNumberFormat="1" applyFont="1" applyFill="1" applyBorder="1" applyAlignment="1">
      <alignment vertical="top" wrapText="1"/>
    </xf>
    <xf numFmtId="0" fontId="88" fillId="56" borderId="33" xfId="102" applyFont="1" applyFill="1" applyBorder="1" applyAlignment="1">
      <alignment horizontal="left" vertical="center" wrapText="1"/>
      <protection/>
    </xf>
    <xf numFmtId="0" fontId="7" fillId="56" borderId="21" xfId="102" applyFont="1" applyFill="1" applyBorder="1" applyAlignment="1">
      <alignment horizontal="left" vertical="center" wrapText="1"/>
      <protection/>
    </xf>
    <xf numFmtId="0" fontId="8" fillId="56" borderId="22" xfId="0" applyFont="1" applyFill="1" applyBorder="1" applyAlignment="1">
      <alignment horizontal="left" vertical="top" wrapText="1"/>
    </xf>
    <xf numFmtId="0" fontId="8" fillId="56" borderId="32" xfId="0" applyFont="1" applyFill="1" applyBorder="1" applyAlignment="1">
      <alignment horizontal="center" vertical="center"/>
    </xf>
    <xf numFmtId="49" fontId="8" fillId="56" borderId="32" xfId="0" applyNumberFormat="1" applyFont="1" applyFill="1" applyBorder="1" applyAlignment="1">
      <alignment horizontal="center" vertical="center" wrapText="1"/>
    </xf>
    <xf numFmtId="0" fontId="7" fillId="56" borderId="21" xfId="0" applyFont="1" applyFill="1" applyBorder="1" applyAlignment="1">
      <alignment horizontal="left" vertical="top" wrapText="1"/>
    </xf>
    <xf numFmtId="0" fontId="7" fillId="56" borderId="33" xfId="0" applyFont="1" applyFill="1" applyBorder="1" applyAlignment="1">
      <alignment horizontal="center" vertical="center"/>
    </xf>
    <xf numFmtId="49" fontId="7" fillId="56" borderId="33" xfId="0" applyNumberFormat="1" applyFont="1" applyFill="1" applyBorder="1" applyAlignment="1">
      <alignment horizontal="center" vertical="center" wrapText="1"/>
    </xf>
    <xf numFmtId="2" fontId="7" fillId="56" borderId="21" xfId="0" applyNumberFormat="1" applyFont="1" applyFill="1" applyBorder="1" applyAlignment="1">
      <alignment vertical="top" wrapText="1"/>
    </xf>
    <xf numFmtId="49" fontId="40" fillId="56" borderId="33" xfId="0" applyNumberFormat="1" applyFont="1" applyFill="1" applyBorder="1" applyAlignment="1">
      <alignment horizontal="center" vertical="center" wrapText="1"/>
    </xf>
    <xf numFmtId="0" fontId="7" fillId="56" borderId="47" xfId="0" applyFont="1" applyFill="1" applyBorder="1" applyAlignment="1">
      <alignment horizontal="left" vertical="top" wrapText="1"/>
    </xf>
    <xf numFmtId="49" fontId="8" fillId="56" borderId="33" xfId="0" applyNumberFormat="1" applyFont="1" applyFill="1" applyBorder="1" applyAlignment="1">
      <alignment horizontal="center" vertical="center" wrapText="1"/>
    </xf>
    <xf numFmtId="49" fontId="7" fillId="56" borderId="33" xfId="123" applyNumberFormat="1" applyFont="1" applyFill="1" applyBorder="1" applyAlignment="1">
      <alignment horizontal="center" vertical="center" wrapText="1"/>
      <protection/>
    </xf>
    <xf numFmtId="0" fontId="7" fillId="56" borderId="21" xfId="0" applyFont="1" applyFill="1" applyBorder="1" applyAlignment="1">
      <alignment wrapText="1"/>
    </xf>
    <xf numFmtId="0" fontId="7" fillId="56" borderId="35" xfId="0" applyFont="1" applyFill="1" applyBorder="1" applyAlignment="1">
      <alignment wrapText="1"/>
    </xf>
    <xf numFmtId="0" fontId="7" fillId="56" borderId="41" xfId="0" applyFont="1" applyFill="1" applyBorder="1" applyAlignment="1">
      <alignment horizontal="center" vertical="center"/>
    </xf>
    <xf numFmtId="49" fontId="7" fillId="56" borderId="41" xfId="0" applyNumberFormat="1" applyFont="1" applyFill="1" applyBorder="1" applyAlignment="1">
      <alignment horizontal="center" vertical="center" wrapText="1"/>
    </xf>
    <xf numFmtId="173" fontId="7" fillId="56" borderId="36" xfId="0" applyNumberFormat="1" applyFont="1" applyFill="1" applyBorder="1" applyAlignment="1">
      <alignment horizontal="center" vertical="center" wrapText="1"/>
    </xf>
    <xf numFmtId="0" fontId="7" fillId="56" borderId="84" xfId="102" applyFont="1" applyFill="1" applyBorder="1" applyAlignment="1">
      <alignment horizontal="left" vertical="center" wrapText="1"/>
      <protection/>
    </xf>
    <xf numFmtId="49" fontId="7" fillId="56" borderId="32" xfId="102" applyNumberFormat="1" applyFont="1" applyFill="1" applyBorder="1" applyAlignment="1">
      <alignment horizontal="center" vertical="center"/>
      <protection/>
    </xf>
    <xf numFmtId="49" fontId="7" fillId="56" borderId="32" xfId="102" applyNumberFormat="1" applyFont="1" applyFill="1" applyBorder="1" applyAlignment="1">
      <alignment horizontal="center" vertical="center" wrapText="1"/>
      <protection/>
    </xf>
    <xf numFmtId="173" fontId="7" fillId="56" borderId="28" xfId="102" applyNumberFormat="1" applyFont="1" applyFill="1" applyBorder="1" applyAlignment="1">
      <alignment horizontal="center" vertical="center" wrapText="1"/>
      <protection/>
    </xf>
    <xf numFmtId="0" fontId="7" fillId="56" borderId="47" xfId="111" applyFont="1" applyFill="1" applyBorder="1" applyAlignment="1">
      <alignment vertical="justify"/>
      <protection/>
    </xf>
    <xf numFmtId="0" fontId="7" fillId="56" borderId="47" xfId="102" applyFont="1" applyFill="1" applyBorder="1" applyAlignment="1" quotePrefix="1">
      <alignment horizontal="left" vertical="center" wrapText="1"/>
      <protection/>
    </xf>
    <xf numFmtId="0" fontId="7" fillId="56" borderId="47" xfId="122" applyFont="1" applyFill="1" applyBorder="1" applyAlignment="1">
      <alignment vertical="center" wrapText="1"/>
      <protection/>
    </xf>
    <xf numFmtId="0" fontId="88" fillId="56" borderId="47" xfId="0" applyFont="1" applyFill="1" applyBorder="1" applyAlignment="1">
      <alignment vertical="top" wrapText="1"/>
    </xf>
    <xf numFmtId="0" fontId="7" fillId="56" borderId="47" xfId="0" applyFont="1" applyFill="1" applyBorder="1" applyAlignment="1">
      <alignment vertical="center" wrapText="1"/>
    </xf>
    <xf numFmtId="0" fontId="7" fillId="56" borderId="47" xfId="0" applyFont="1" applyFill="1" applyBorder="1" applyAlignment="1" quotePrefix="1">
      <alignment wrapText="1"/>
    </xf>
    <xf numFmtId="0" fontId="7" fillId="56" borderId="47" xfId="0" applyFont="1" applyFill="1" applyBorder="1" applyAlignment="1">
      <alignment wrapText="1"/>
    </xf>
    <xf numFmtId="0" fontId="88" fillId="56" borderId="33" xfId="0" applyFont="1" applyFill="1" applyBorder="1" applyAlignment="1">
      <alignment wrapText="1"/>
    </xf>
    <xf numFmtId="0" fontId="7" fillId="56" borderId="47" xfId="0" applyFont="1" applyFill="1" applyBorder="1" applyAlignment="1">
      <alignment/>
    </xf>
    <xf numFmtId="0" fontId="7" fillId="56" borderId="47" xfId="123" applyFont="1" applyFill="1" applyBorder="1" applyAlignment="1">
      <alignment horizontal="left" vertical="center" wrapText="1"/>
      <protection/>
    </xf>
    <xf numFmtId="0" fontId="7" fillId="56" borderId="47" xfId="122" applyFont="1" applyFill="1" applyBorder="1" applyAlignment="1">
      <alignment horizontal="left" vertical="center" wrapText="1"/>
      <protection/>
    </xf>
    <xf numFmtId="0" fontId="7" fillId="56" borderId="47" xfId="0" applyFont="1" applyFill="1" applyBorder="1" applyAlignment="1">
      <alignment horizontal="left" vertical="center" wrapText="1"/>
    </xf>
    <xf numFmtId="0" fontId="7" fillId="56" borderId="47" xfId="0" applyFont="1" applyFill="1" applyBorder="1" applyAlignment="1">
      <alignment vertical="justify"/>
    </xf>
    <xf numFmtId="0" fontId="7" fillId="56" borderId="47" xfId="0" applyFont="1" applyFill="1" applyBorder="1" applyAlignment="1">
      <alignment vertical="top" wrapText="1"/>
    </xf>
    <xf numFmtId="0" fontId="7" fillId="56" borderId="47" xfId="0" applyFont="1" applyFill="1" applyBorder="1" applyAlignment="1" quotePrefix="1">
      <alignment vertical="justify"/>
    </xf>
    <xf numFmtId="49" fontId="7" fillId="56" borderId="33" xfId="0" applyNumberFormat="1" applyFont="1" applyFill="1" applyBorder="1" applyAlignment="1">
      <alignment horizontal="center" vertical="center"/>
    </xf>
    <xf numFmtId="49" fontId="7" fillId="56" borderId="33" xfId="123" applyNumberFormat="1" applyFont="1" applyFill="1" applyBorder="1" applyAlignment="1">
      <alignment horizontal="center" vertical="center"/>
      <protection/>
    </xf>
    <xf numFmtId="0" fontId="7" fillId="56" borderId="47" xfId="123" applyFont="1" applyFill="1" applyBorder="1" applyAlignment="1">
      <alignment vertical="center" wrapText="1"/>
      <protection/>
    </xf>
    <xf numFmtId="0" fontId="7" fillId="56" borderId="47" xfId="123" applyFont="1" applyFill="1" applyBorder="1" applyAlignment="1" quotePrefix="1">
      <alignment vertical="center" wrapText="1"/>
      <protection/>
    </xf>
    <xf numFmtId="2" fontId="7" fillId="56" borderId="47" xfId="111" applyNumberFormat="1" applyFont="1" applyFill="1" applyBorder="1" applyAlignment="1">
      <alignment vertical="top" wrapText="1"/>
      <protection/>
    </xf>
    <xf numFmtId="49" fontId="7" fillId="56" borderId="33" xfId="123" applyNumberFormat="1" applyFont="1" applyFill="1" applyBorder="1" applyAlignment="1">
      <alignment horizontal="center" vertical="top" wrapText="1"/>
      <protection/>
    </xf>
    <xf numFmtId="173" fontId="7" fillId="56" borderId="27" xfId="141" applyNumberFormat="1" applyFont="1" applyFill="1" applyBorder="1" applyAlignment="1">
      <alignment horizontal="center" vertical="center" wrapText="1"/>
    </xf>
    <xf numFmtId="49" fontId="7" fillId="56" borderId="33" xfId="111" applyNumberFormat="1" applyFont="1" applyFill="1" applyBorder="1" applyAlignment="1">
      <alignment horizontal="center" vertical="center" wrapText="1"/>
      <protection/>
    </xf>
    <xf numFmtId="0" fontId="7" fillId="56" borderId="47" xfId="123" applyFont="1" applyFill="1" applyBorder="1" applyAlignment="1">
      <alignment horizontal="left" vertical="top" wrapText="1"/>
      <protection/>
    </xf>
    <xf numFmtId="49" fontId="8" fillId="56" borderId="33" xfId="122" applyNumberFormat="1" applyFont="1" applyFill="1" applyBorder="1" applyAlignment="1">
      <alignment horizontal="center" vertical="center" wrapText="1"/>
      <protection/>
    </xf>
    <xf numFmtId="173" fontId="7" fillId="56" borderId="27" xfId="122" applyNumberFormat="1" applyFont="1" applyFill="1" applyBorder="1" applyAlignment="1">
      <alignment horizontal="center" vertical="center" wrapText="1"/>
      <protection/>
    </xf>
    <xf numFmtId="2" fontId="0" fillId="56" borderId="0" xfId="0" applyNumberFormat="1" applyFill="1" applyAlignment="1">
      <alignment/>
    </xf>
    <xf numFmtId="172" fontId="0" fillId="56" borderId="0" xfId="0" applyNumberFormat="1" applyFill="1" applyAlignment="1">
      <alignment/>
    </xf>
    <xf numFmtId="172" fontId="7" fillId="56" borderId="0" xfId="0" applyNumberFormat="1" applyFont="1" applyFill="1" applyAlignment="1">
      <alignment/>
    </xf>
    <xf numFmtId="192" fontId="0" fillId="56" borderId="0" xfId="0" applyNumberFormat="1" applyFill="1" applyAlignment="1">
      <alignment/>
    </xf>
    <xf numFmtId="184" fontId="8" fillId="56" borderId="0" xfId="0" applyNumberFormat="1" applyFont="1" applyFill="1" applyBorder="1" applyAlignment="1">
      <alignment horizontal="center" vertical="center" wrapText="1"/>
    </xf>
    <xf numFmtId="173" fontId="8" fillId="56" borderId="34" xfId="0" applyNumberFormat="1" applyFont="1" applyFill="1" applyBorder="1" applyAlignment="1">
      <alignment horizontal="center" vertical="center" wrapText="1"/>
    </xf>
    <xf numFmtId="176" fontId="0" fillId="56" borderId="0" xfId="0" applyNumberFormat="1" applyFill="1" applyAlignment="1">
      <alignment/>
    </xf>
    <xf numFmtId="0" fontId="88" fillId="56" borderId="22" xfId="102" applyFont="1" applyFill="1" applyBorder="1" applyAlignment="1">
      <alignment horizontal="center" vertical="center"/>
      <protection/>
    </xf>
    <xf numFmtId="0" fontId="88" fillId="56" borderId="33" xfId="122" applyFont="1" applyFill="1" applyBorder="1" applyAlignment="1">
      <alignment horizontal="left" vertical="center" wrapText="1"/>
      <protection/>
    </xf>
    <xf numFmtId="49" fontId="88" fillId="56" borderId="33" xfId="122" applyNumberFormat="1" applyFont="1" applyFill="1" applyBorder="1" applyAlignment="1">
      <alignment horizontal="center" vertical="center" wrapText="1"/>
      <protection/>
    </xf>
    <xf numFmtId="49" fontId="88" fillId="56" borderId="33" xfId="102" applyNumberFormat="1" applyFont="1" applyFill="1" applyBorder="1" applyAlignment="1">
      <alignment horizontal="center" vertical="center" wrapText="1"/>
      <protection/>
    </xf>
    <xf numFmtId="0" fontId="88" fillId="56" borderId="33" xfId="122" applyFont="1" applyFill="1" applyBorder="1" applyAlignment="1">
      <alignment vertical="center" wrapText="1"/>
      <protection/>
    </xf>
    <xf numFmtId="0" fontId="88" fillId="56" borderId="33" xfId="122" applyFont="1" applyFill="1" applyBorder="1" applyAlignment="1" quotePrefix="1">
      <alignment vertical="center" wrapText="1"/>
      <protection/>
    </xf>
    <xf numFmtId="2" fontId="88" fillId="56" borderId="33" xfId="0" applyNumberFormat="1" applyFont="1" applyFill="1" applyBorder="1" applyAlignment="1">
      <alignment vertical="top" wrapText="1"/>
    </xf>
    <xf numFmtId="0" fontId="88" fillId="56" borderId="33" xfId="0" applyFont="1" applyFill="1" applyBorder="1" applyAlignment="1">
      <alignment/>
    </xf>
    <xf numFmtId="0" fontId="88" fillId="56" borderId="33" xfId="0" applyFont="1" applyFill="1" applyBorder="1" applyAlignment="1">
      <alignment horizontal="left" vertical="top" wrapText="1"/>
    </xf>
    <xf numFmtId="49" fontId="88" fillId="56" borderId="33" xfId="0" applyNumberFormat="1" applyFont="1" applyFill="1" applyBorder="1" applyAlignment="1">
      <alignment horizontal="center" vertical="center" wrapText="1"/>
    </xf>
    <xf numFmtId="0" fontId="88" fillId="56" borderId="33" xfId="0" applyFont="1" applyFill="1" applyBorder="1" applyAlignment="1">
      <alignment horizontal="center" vertical="center"/>
    </xf>
    <xf numFmtId="49" fontId="88" fillId="56" borderId="33" xfId="0" applyNumberFormat="1" applyFont="1" applyFill="1" applyBorder="1" applyAlignment="1">
      <alignment horizontal="center" vertical="center"/>
    </xf>
    <xf numFmtId="0" fontId="88" fillId="56" borderId="33" xfId="102" applyFont="1" applyFill="1" applyBorder="1" applyAlignment="1" quotePrefix="1">
      <alignment horizontal="left" vertical="center" wrapText="1"/>
      <protection/>
    </xf>
    <xf numFmtId="0" fontId="88" fillId="56" borderId="33" xfId="0" applyFont="1" applyFill="1" applyBorder="1" applyAlignment="1">
      <alignment vertical="justify"/>
    </xf>
    <xf numFmtId="0" fontId="88" fillId="56" borderId="33" xfId="0" applyFont="1" applyFill="1" applyBorder="1" applyAlignment="1">
      <alignment horizontal="left" vertical="center" wrapText="1"/>
    </xf>
    <xf numFmtId="0" fontId="88" fillId="56" borderId="33" xfId="0" applyFont="1" applyFill="1" applyBorder="1" applyAlignment="1">
      <alignment vertical="distributed"/>
    </xf>
    <xf numFmtId="0" fontId="88" fillId="56" borderId="33" xfId="0" applyFont="1" applyFill="1" applyBorder="1" applyAlignment="1">
      <alignment vertical="top" wrapText="1"/>
    </xf>
    <xf numFmtId="0" fontId="88" fillId="56" borderId="33" xfId="0" applyFont="1" applyFill="1" applyBorder="1" applyAlignment="1">
      <alignment horizontal="center" vertical="center" wrapText="1"/>
    </xf>
    <xf numFmtId="0" fontId="88" fillId="56" borderId="33" xfId="0" applyFont="1" applyFill="1" applyBorder="1" applyAlignment="1">
      <alignment horizontal="justify" vertical="center" wrapText="1"/>
    </xf>
    <xf numFmtId="0" fontId="88" fillId="56" borderId="33" xfId="0" applyFont="1" applyFill="1" applyBorder="1" applyAlignment="1">
      <alignment vertical="center" wrapText="1"/>
    </xf>
    <xf numFmtId="173" fontId="7" fillId="56" borderId="33" xfId="0" applyNumberFormat="1" applyFont="1" applyFill="1" applyBorder="1" applyAlignment="1">
      <alignment horizontal="center"/>
    </xf>
    <xf numFmtId="0" fontId="88" fillId="56" borderId="33" xfId="0" applyFont="1" applyFill="1" applyBorder="1" applyAlignment="1">
      <alignment horizontal="center"/>
    </xf>
    <xf numFmtId="0" fontId="90" fillId="56" borderId="33" xfId="0" applyFont="1" applyFill="1" applyBorder="1" applyAlignment="1">
      <alignment/>
    </xf>
    <xf numFmtId="173" fontId="88" fillId="56" borderId="27" xfId="0" applyNumberFormat="1" applyFont="1" applyFill="1" applyBorder="1" applyAlignment="1">
      <alignment horizontal="center" vertical="center" wrapText="1"/>
    </xf>
    <xf numFmtId="0" fontId="88" fillId="56" borderId="47" xfId="102" applyFont="1" applyFill="1" applyBorder="1" applyAlignment="1">
      <alignment horizontal="left" vertical="center" wrapText="1"/>
      <protection/>
    </xf>
    <xf numFmtId="49" fontId="88" fillId="56" borderId="41" xfId="102" applyNumberFormat="1" applyFont="1" applyFill="1" applyBorder="1" applyAlignment="1">
      <alignment horizontal="center" vertical="center" wrapText="1"/>
      <protection/>
    </xf>
    <xf numFmtId="2" fontId="88" fillId="56" borderId="41" xfId="0" applyNumberFormat="1" applyFont="1" applyFill="1" applyBorder="1" applyAlignment="1">
      <alignment vertical="top" wrapText="1"/>
    </xf>
    <xf numFmtId="49" fontId="88" fillId="56" borderId="41" xfId="0" applyNumberFormat="1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wrapText="1"/>
    </xf>
    <xf numFmtId="173" fontId="3" fillId="0" borderId="85" xfId="0" applyNumberFormat="1" applyFont="1" applyFill="1" applyBorder="1" applyAlignment="1">
      <alignment horizontal="center" vertical="center" wrapText="1"/>
    </xf>
    <xf numFmtId="172" fontId="3" fillId="0" borderId="85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/>
    </xf>
    <xf numFmtId="0" fontId="18" fillId="0" borderId="19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/>
    </xf>
    <xf numFmtId="172" fontId="18" fillId="0" borderId="21" xfId="0" applyNumberFormat="1" applyFont="1" applyBorder="1" applyAlignment="1">
      <alignment horizontal="center"/>
    </xf>
    <xf numFmtId="172" fontId="18" fillId="0" borderId="33" xfId="0" applyNumberFormat="1" applyFont="1" applyBorder="1" applyAlignment="1">
      <alignment horizontal="center"/>
    </xf>
    <xf numFmtId="172" fontId="18" fillId="0" borderId="56" xfId="0" applyNumberFormat="1" applyFont="1" applyBorder="1" applyAlignment="1">
      <alignment horizontal="center"/>
    </xf>
    <xf numFmtId="172" fontId="18" fillId="56" borderId="57" xfId="0" applyNumberFormat="1" applyFont="1" applyFill="1" applyBorder="1" applyAlignment="1">
      <alignment horizontal="center"/>
    </xf>
    <xf numFmtId="172" fontId="18" fillId="0" borderId="47" xfId="0" applyNumberFormat="1" applyFont="1" applyBorder="1" applyAlignment="1">
      <alignment horizontal="center"/>
    </xf>
    <xf numFmtId="172" fontId="18" fillId="0" borderId="57" xfId="0" applyNumberFormat="1" applyFont="1" applyBorder="1" applyAlignment="1">
      <alignment horizontal="center"/>
    </xf>
    <xf numFmtId="0" fontId="18" fillId="56" borderId="19" xfId="0" applyFont="1" applyFill="1" applyBorder="1" applyAlignment="1">
      <alignment horizontal="center"/>
    </xf>
    <xf numFmtId="172" fontId="44" fillId="56" borderId="19" xfId="0" applyNumberFormat="1" applyFont="1" applyFill="1" applyBorder="1" applyAlignment="1">
      <alignment horizontal="center"/>
    </xf>
    <xf numFmtId="172" fontId="44" fillId="56" borderId="42" xfId="0" applyNumberFormat="1" applyFont="1" applyFill="1" applyBorder="1" applyAlignment="1">
      <alignment horizontal="center"/>
    </xf>
    <xf numFmtId="172" fontId="44" fillId="56" borderId="44" xfId="0" applyNumberFormat="1" applyFont="1" applyFill="1" applyBorder="1" applyAlignment="1">
      <alignment horizontal="center"/>
    </xf>
    <xf numFmtId="172" fontId="44" fillId="56" borderId="40" xfId="0" applyNumberFormat="1" applyFont="1" applyFill="1" applyBorder="1" applyAlignment="1">
      <alignment horizontal="center"/>
    </xf>
    <xf numFmtId="172" fontId="44" fillId="0" borderId="40" xfId="0" applyNumberFormat="1" applyFont="1" applyBorder="1" applyAlignment="1">
      <alignment horizontal="center"/>
    </xf>
    <xf numFmtId="172" fontId="44" fillId="0" borderId="42" xfId="0" applyNumberFormat="1" applyFont="1" applyBorder="1" applyAlignment="1">
      <alignment horizontal="center"/>
    </xf>
    <xf numFmtId="172" fontId="44" fillId="0" borderId="44" xfId="0" applyNumberFormat="1" applyFont="1" applyBorder="1" applyAlignment="1">
      <alignment horizontal="center"/>
    </xf>
    <xf numFmtId="0" fontId="11" fillId="0" borderId="33" xfId="0" applyFont="1" applyFill="1" applyBorder="1" applyAlignment="1" quotePrefix="1">
      <alignment horizontal="justify" vertical="center" wrapText="1"/>
    </xf>
    <xf numFmtId="49" fontId="11" fillId="0" borderId="33" xfId="0" applyNumberFormat="1" applyFont="1" applyFill="1" applyBorder="1" applyAlignment="1">
      <alignment horizontal="center" vertical="center" wrapText="1"/>
    </xf>
    <xf numFmtId="173" fontId="11" fillId="0" borderId="33" xfId="0" applyNumberFormat="1" applyFont="1" applyFill="1" applyBorder="1" applyAlignment="1">
      <alignment horizontal="center" wrapText="1"/>
    </xf>
    <xf numFmtId="0" fontId="11" fillId="0" borderId="33" xfId="0" applyFont="1" applyFill="1" applyBorder="1" applyAlignment="1">
      <alignment horizontal="center" vertical="center" wrapText="1"/>
    </xf>
    <xf numFmtId="172" fontId="11" fillId="0" borderId="33" xfId="0" applyNumberFormat="1" applyFont="1" applyFill="1" applyBorder="1" applyAlignment="1">
      <alignment horizontal="right" wrapText="1"/>
    </xf>
    <xf numFmtId="172" fontId="11" fillId="0" borderId="33" xfId="0" applyNumberFormat="1" applyFont="1" applyFill="1" applyBorder="1" applyAlignment="1">
      <alignment wrapText="1"/>
    </xf>
    <xf numFmtId="172" fontId="11" fillId="0" borderId="27" xfId="0" applyNumberFormat="1" applyFont="1" applyFill="1" applyBorder="1" applyAlignment="1">
      <alignment horizontal="right" wrapText="1"/>
    </xf>
    <xf numFmtId="173" fontId="17" fillId="0" borderId="25" xfId="0" applyNumberFormat="1" applyFont="1" applyFill="1" applyBorder="1" applyAlignment="1">
      <alignment horizontal="center" wrapText="1"/>
    </xf>
    <xf numFmtId="172" fontId="11" fillId="0" borderId="86" xfId="0" applyNumberFormat="1" applyFont="1" applyFill="1" applyBorder="1" applyAlignment="1">
      <alignment horizontal="right" wrapText="1"/>
    </xf>
    <xf numFmtId="173" fontId="11" fillId="0" borderId="25" xfId="0" applyNumberFormat="1" applyFont="1" applyFill="1" applyBorder="1" applyAlignment="1">
      <alignment horizontal="right" wrapText="1"/>
    </xf>
    <xf numFmtId="0" fontId="11" fillId="0" borderId="0" xfId="0" applyFont="1" applyFill="1" applyAlignment="1">
      <alignment wrapText="1"/>
    </xf>
    <xf numFmtId="172" fontId="11" fillId="0" borderId="86" xfId="0" applyNumberFormat="1" applyFont="1" applyFill="1" applyBorder="1" applyAlignment="1">
      <alignment wrapText="1"/>
    </xf>
    <xf numFmtId="173" fontId="11" fillId="0" borderId="25" xfId="0" applyNumberFormat="1" applyFont="1" applyFill="1" applyBorder="1" applyAlignment="1">
      <alignment wrapText="1"/>
    </xf>
    <xf numFmtId="0" fontId="11" fillId="0" borderId="33" xfId="102" applyFont="1" applyFill="1" applyBorder="1" applyAlignment="1" quotePrefix="1">
      <alignment vertical="center" wrapText="1"/>
      <protection/>
    </xf>
    <xf numFmtId="0" fontId="11" fillId="0" borderId="33" xfId="102" applyFont="1" applyFill="1" applyBorder="1" applyAlignment="1">
      <alignment vertical="center"/>
      <protection/>
    </xf>
    <xf numFmtId="173" fontId="11" fillId="0" borderId="33" xfId="0" applyNumberFormat="1" applyFont="1" applyFill="1" applyBorder="1" applyAlignment="1">
      <alignment horizontal="center"/>
    </xf>
    <xf numFmtId="172" fontId="11" fillId="0" borderId="33" xfId="0" applyNumberFormat="1" applyFont="1" applyFill="1" applyBorder="1" applyAlignment="1">
      <alignment/>
    </xf>
    <xf numFmtId="172" fontId="11" fillId="0" borderId="33" xfId="0" applyNumberFormat="1" applyFont="1" applyFill="1" applyBorder="1" applyAlignment="1">
      <alignment horizontal="center" wrapText="1"/>
    </xf>
    <xf numFmtId="172" fontId="11" fillId="0" borderId="27" xfId="0" applyNumberFormat="1" applyFont="1" applyFill="1" applyBorder="1" applyAlignment="1">
      <alignment/>
    </xf>
    <xf numFmtId="172" fontId="11" fillId="0" borderId="86" xfId="0" applyNumberFormat="1" applyFont="1" applyFill="1" applyBorder="1" applyAlignment="1">
      <alignment/>
    </xf>
    <xf numFmtId="173" fontId="11" fillId="0" borderId="25" xfId="0" applyNumberFormat="1" applyFont="1" applyFill="1" applyBorder="1" applyAlignment="1">
      <alignment/>
    </xf>
    <xf numFmtId="0" fontId="91" fillId="0" borderId="41" xfId="102" applyFont="1" applyFill="1" applyBorder="1" applyAlignment="1">
      <alignment horizontal="left" vertical="center" wrapText="1"/>
      <protection/>
    </xf>
    <xf numFmtId="49" fontId="11" fillId="0" borderId="33" xfId="102" applyNumberFormat="1" applyFont="1" applyFill="1" applyBorder="1" applyAlignment="1">
      <alignment horizontal="center" vertical="center" wrapText="1"/>
      <protection/>
    </xf>
    <xf numFmtId="173" fontId="11" fillId="0" borderId="33" xfId="94" applyNumberFormat="1" applyFont="1" applyFill="1" applyBorder="1" applyAlignment="1">
      <alignment horizontal="center" wrapText="1"/>
      <protection/>
    </xf>
    <xf numFmtId="0" fontId="11" fillId="0" borderId="41" xfId="0" applyFont="1" applyFill="1" applyBorder="1" applyAlignment="1">
      <alignment horizontal="center" vertical="center" wrapText="1"/>
    </xf>
    <xf numFmtId="176" fontId="11" fillId="0" borderId="33" xfId="94" applyNumberFormat="1" applyFont="1" applyFill="1" applyBorder="1" applyAlignment="1">
      <alignment horizontal="center" wrapText="1"/>
      <protection/>
    </xf>
    <xf numFmtId="0" fontId="17" fillId="0" borderId="19" xfId="0" applyFont="1" applyFill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 vertical="center" wrapText="1"/>
    </xf>
    <xf numFmtId="173" fontId="17" fillId="0" borderId="42" xfId="0" applyNumberFormat="1" applyFont="1" applyFill="1" applyBorder="1" applyAlignment="1">
      <alignment horizontal="right" wrapText="1"/>
    </xf>
    <xf numFmtId="0" fontId="11" fillId="0" borderId="32" xfId="0" applyFont="1" applyFill="1" applyBorder="1" applyAlignment="1" quotePrefix="1">
      <alignment horizontal="center" vertical="center" wrapText="1"/>
    </xf>
    <xf numFmtId="172" fontId="11" fillId="0" borderId="87" xfId="0" applyNumberFormat="1" applyFont="1" applyFill="1" applyBorder="1" applyAlignment="1">
      <alignment horizontal="right" wrapText="1"/>
    </xf>
    <xf numFmtId="0" fontId="11" fillId="0" borderId="32" xfId="0" applyFont="1" applyFill="1" applyBorder="1" applyAlignment="1">
      <alignment horizontal="center" vertical="center" wrapText="1"/>
    </xf>
    <xf numFmtId="172" fontId="11" fillId="0" borderId="32" xfId="0" applyNumberFormat="1" applyFont="1" applyFill="1" applyBorder="1" applyAlignment="1">
      <alignment horizontal="right" wrapText="1"/>
    </xf>
    <xf numFmtId="173" fontId="11" fillId="0" borderId="32" xfId="0" applyNumberFormat="1" applyFont="1" applyFill="1" applyBorder="1" applyAlignment="1">
      <alignment horizontal="right" wrapText="1"/>
    </xf>
    <xf numFmtId="172" fontId="11" fillId="0" borderId="28" xfId="0" applyNumberFormat="1" applyFont="1" applyFill="1" applyBorder="1" applyAlignment="1">
      <alignment horizontal="right" wrapText="1"/>
    </xf>
    <xf numFmtId="173" fontId="11" fillId="0" borderId="30" xfId="0" applyNumberFormat="1" applyFont="1" applyFill="1" applyBorder="1" applyAlignment="1">
      <alignment horizontal="right" wrapText="1"/>
    </xf>
    <xf numFmtId="172" fontId="11" fillId="0" borderId="30" xfId="0" applyNumberFormat="1" applyFont="1" applyFill="1" applyBorder="1" applyAlignment="1">
      <alignment horizontal="right" wrapText="1"/>
    </xf>
    <xf numFmtId="0" fontId="11" fillId="0" borderId="33" xfId="0" applyFont="1" applyFill="1" applyBorder="1" applyAlignment="1">
      <alignment horizontal="left" vertical="center" wrapText="1"/>
    </xf>
    <xf numFmtId="172" fontId="11" fillId="0" borderId="25" xfId="0" applyNumberFormat="1" applyFont="1" applyFill="1" applyBorder="1" applyAlignment="1">
      <alignment horizontal="right" wrapText="1"/>
    </xf>
    <xf numFmtId="173" fontId="11" fillId="0" borderId="33" xfId="0" applyNumberFormat="1" applyFont="1" applyFill="1" applyBorder="1" applyAlignment="1">
      <alignment/>
    </xf>
    <xf numFmtId="0" fontId="11" fillId="0" borderId="33" xfId="0" applyFont="1" applyFill="1" applyBorder="1" applyAlignment="1" quotePrefix="1">
      <alignment horizontal="center" vertical="center" wrapText="1"/>
    </xf>
    <xf numFmtId="173" fontId="11" fillId="0" borderId="27" xfId="0" applyNumberFormat="1" applyFont="1" applyFill="1" applyBorder="1" applyAlignment="1">
      <alignment/>
    </xf>
    <xf numFmtId="0" fontId="11" fillId="0" borderId="33" xfId="0" applyFont="1" applyFill="1" applyBorder="1" applyAlignment="1" quotePrefix="1">
      <alignment vertical="center" wrapText="1"/>
    </xf>
    <xf numFmtId="173" fontId="11" fillId="0" borderId="33" xfId="0" applyNumberFormat="1" applyFont="1" applyFill="1" applyBorder="1" applyAlignment="1">
      <alignment horizontal="right" wrapText="1"/>
    </xf>
    <xf numFmtId="173" fontId="11" fillId="0" borderId="27" xfId="0" applyNumberFormat="1" applyFont="1" applyFill="1" applyBorder="1" applyAlignment="1">
      <alignment horizontal="right" wrapText="1"/>
    </xf>
    <xf numFmtId="0" fontId="11" fillId="0" borderId="33" xfId="0" applyFont="1" applyFill="1" applyBorder="1" applyAlignment="1">
      <alignment vertical="center" wrapText="1"/>
    </xf>
    <xf numFmtId="0" fontId="17" fillId="0" borderId="33" xfId="0" applyFont="1" applyFill="1" applyBorder="1" applyAlignment="1">
      <alignment horizontal="center" vertical="center" wrapText="1"/>
    </xf>
    <xf numFmtId="0" fontId="11" fillId="0" borderId="88" xfId="0" applyFont="1" applyFill="1" applyBorder="1" applyAlignment="1" quotePrefix="1">
      <alignment vertical="center" wrapText="1"/>
    </xf>
    <xf numFmtId="0" fontId="11" fillId="0" borderId="89" xfId="0" applyFont="1" applyFill="1" applyBorder="1" applyAlignment="1">
      <alignment horizontal="center" vertical="center" wrapText="1"/>
    </xf>
    <xf numFmtId="173" fontId="11" fillId="0" borderId="41" xfId="0" applyNumberFormat="1" applyFont="1" applyFill="1" applyBorder="1" applyAlignment="1">
      <alignment/>
    </xf>
    <xf numFmtId="172" fontId="11" fillId="0" borderId="89" xfId="0" applyNumberFormat="1" applyFont="1" applyFill="1" applyBorder="1" applyAlignment="1">
      <alignment horizontal="right" wrapText="1"/>
    </xf>
    <xf numFmtId="172" fontId="11" fillId="0" borderId="90" xfId="0" applyNumberFormat="1" applyFont="1" applyFill="1" applyBorder="1" applyAlignment="1">
      <alignment horizontal="right" wrapText="1"/>
    </xf>
    <xf numFmtId="173" fontId="17" fillId="0" borderId="42" xfId="0" applyNumberFormat="1" applyFont="1" applyFill="1" applyBorder="1" applyAlignment="1">
      <alignment horizontal="right"/>
    </xf>
    <xf numFmtId="173" fontId="17" fillId="0" borderId="24" xfId="0" applyNumberFormat="1" applyFont="1" applyFill="1" applyBorder="1" applyAlignment="1">
      <alignment horizontal="right"/>
    </xf>
    <xf numFmtId="173" fontId="17" fillId="0" borderId="20" xfId="0" applyNumberFormat="1" applyFont="1" applyFill="1" applyBorder="1" applyAlignment="1">
      <alignment horizontal="right"/>
    </xf>
    <xf numFmtId="0" fontId="11" fillId="0" borderId="32" xfId="0" applyFont="1" applyFill="1" applyBorder="1" applyAlignment="1">
      <alignment horizontal="left" wrapText="1"/>
    </xf>
    <xf numFmtId="0" fontId="17" fillId="0" borderId="32" xfId="0" applyFont="1" applyFill="1" applyBorder="1" applyAlignment="1">
      <alignment horizontal="center" vertical="center" wrapText="1"/>
    </xf>
    <xf numFmtId="173" fontId="11" fillId="0" borderId="32" xfId="0" applyNumberFormat="1" applyFont="1" applyFill="1" applyBorder="1" applyAlignment="1">
      <alignment horizontal="right"/>
    </xf>
    <xf numFmtId="173" fontId="17" fillId="0" borderId="89" xfId="0" applyNumberFormat="1" applyFont="1" applyFill="1" applyBorder="1" applyAlignment="1">
      <alignment horizontal="right"/>
    </xf>
    <xf numFmtId="173" fontId="17" fillId="0" borderId="32" xfId="0" applyNumberFormat="1" applyFont="1" applyFill="1" applyBorder="1" applyAlignment="1">
      <alignment horizontal="right"/>
    </xf>
    <xf numFmtId="173" fontId="17" fillId="0" borderId="28" xfId="0" applyNumberFormat="1" applyFont="1" applyFill="1" applyBorder="1" applyAlignment="1">
      <alignment horizontal="right"/>
    </xf>
    <xf numFmtId="173" fontId="11" fillId="0" borderId="30" xfId="0" applyNumberFormat="1" applyFont="1" applyFill="1" applyBorder="1" applyAlignment="1">
      <alignment horizontal="right"/>
    </xf>
    <xf numFmtId="173" fontId="11" fillId="0" borderId="28" xfId="0" applyNumberFormat="1" applyFont="1" applyFill="1" applyBorder="1" applyAlignment="1">
      <alignment horizontal="right"/>
    </xf>
    <xf numFmtId="0" fontId="11" fillId="0" borderId="33" xfId="0" applyFont="1" applyFill="1" applyBorder="1" applyAlignment="1" quotePrefix="1">
      <alignment horizontal="left" wrapText="1"/>
    </xf>
    <xf numFmtId="173" fontId="11" fillId="0" borderId="33" xfId="0" applyNumberFormat="1" applyFont="1" applyFill="1" applyBorder="1" applyAlignment="1">
      <alignment horizontal="right"/>
    </xf>
    <xf numFmtId="173" fontId="11" fillId="0" borderId="27" xfId="0" applyNumberFormat="1" applyFont="1" applyFill="1" applyBorder="1" applyAlignment="1">
      <alignment horizontal="right"/>
    </xf>
    <xf numFmtId="173" fontId="11" fillId="0" borderId="25" xfId="0" applyNumberFormat="1" applyFont="1" applyFill="1" applyBorder="1" applyAlignment="1">
      <alignment horizontal="right"/>
    </xf>
    <xf numFmtId="173" fontId="11" fillId="0" borderId="86" xfId="0" applyNumberFormat="1" applyFont="1" applyFill="1" applyBorder="1" applyAlignment="1">
      <alignment horizontal="right"/>
    </xf>
    <xf numFmtId="0" fontId="17" fillId="0" borderId="19" xfId="0" applyFont="1" applyFill="1" applyBorder="1" applyAlignment="1">
      <alignment horizontal="center"/>
    </xf>
    <xf numFmtId="49" fontId="17" fillId="0" borderId="42" xfId="0" applyNumberFormat="1" applyFont="1" applyFill="1" applyBorder="1" applyAlignment="1">
      <alignment horizontal="center" vertical="center" wrapText="1"/>
    </xf>
    <xf numFmtId="0" fontId="82" fillId="0" borderId="0" xfId="0" applyFont="1" applyBorder="1" applyAlignment="1">
      <alignment horizontal="right"/>
    </xf>
    <xf numFmtId="0" fontId="82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72" fontId="3" fillId="0" borderId="0" xfId="0" applyNumberFormat="1" applyFont="1" applyBorder="1" applyAlignment="1">
      <alignment horizontal="center"/>
    </xf>
    <xf numFmtId="173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 horizontal="center" vertical="center"/>
    </xf>
    <xf numFmtId="172" fontId="3" fillId="0" borderId="22" xfId="0" applyNumberFormat="1" applyFont="1" applyFill="1" applyBorder="1" applyAlignment="1">
      <alignment horizontal="center" vertical="center" wrapText="1"/>
    </xf>
    <xf numFmtId="172" fontId="3" fillId="0" borderId="21" xfId="0" applyNumberFormat="1" applyFont="1" applyFill="1" applyBorder="1" applyAlignment="1">
      <alignment horizontal="center"/>
    </xf>
    <xf numFmtId="172" fontId="3" fillId="0" borderId="35" xfId="0" applyNumberFormat="1" applyFont="1" applyFill="1" applyBorder="1" applyAlignment="1">
      <alignment horizontal="center"/>
    </xf>
    <xf numFmtId="172" fontId="6" fillId="0" borderId="19" xfId="0" applyNumberFormat="1" applyFont="1" applyFill="1" applyBorder="1" applyAlignment="1">
      <alignment horizontal="center"/>
    </xf>
    <xf numFmtId="49" fontId="3" fillId="0" borderId="33" xfId="0" applyNumberFormat="1" applyFont="1" applyFill="1" applyBorder="1" applyAlignment="1">
      <alignment horizontal="center" vertical="center" wrapText="1"/>
    </xf>
    <xf numFmtId="0" fontId="8" fillId="56" borderId="0" xfId="0" applyFont="1" applyFill="1" applyAlignment="1">
      <alignment horizontal="center" wrapText="1"/>
    </xf>
    <xf numFmtId="0" fontId="89" fillId="56" borderId="42" xfId="0" applyFont="1" applyFill="1" applyBorder="1" applyAlignment="1">
      <alignment horizontal="center" vertical="top" wrapText="1"/>
    </xf>
    <xf numFmtId="178" fontId="7" fillId="56" borderId="27" xfId="102" applyNumberFormat="1" applyFont="1" applyFill="1" applyBorder="1" applyAlignment="1">
      <alignment horizontal="center" vertical="center" wrapText="1"/>
      <protection/>
    </xf>
    <xf numFmtId="178" fontId="7" fillId="56" borderId="27" xfId="139" applyNumberFormat="1" applyFont="1" applyFill="1" applyBorder="1" applyAlignment="1">
      <alignment horizontal="center" vertical="center" wrapText="1"/>
    </xf>
    <xf numFmtId="173" fontId="8" fillId="56" borderId="20" xfId="0" applyNumberFormat="1" applyFont="1" applyFill="1" applyBorder="1" applyAlignment="1">
      <alignment horizontal="center" vertical="center" wrapText="1"/>
    </xf>
    <xf numFmtId="173" fontId="89" fillId="56" borderId="44" xfId="0" applyNumberFormat="1" applyFont="1" applyFill="1" applyBorder="1" applyAlignment="1">
      <alignment horizontal="center" vertical="center" wrapText="1"/>
    </xf>
    <xf numFmtId="173" fontId="8" fillId="0" borderId="0" xfId="0" applyNumberFormat="1" applyFont="1" applyFill="1" applyBorder="1" applyAlignment="1">
      <alignment horizontal="center" vertical="center" wrapText="1"/>
    </xf>
    <xf numFmtId="173" fontId="8" fillId="56" borderId="0" xfId="0" applyNumberFormat="1" applyFont="1" applyFill="1" applyBorder="1" applyAlignment="1">
      <alignment horizontal="center" vertical="center" wrapText="1"/>
    </xf>
    <xf numFmtId="0" fontId="88" fillId="56" borderId="32" xfId="122" applyFont="1" applyFill="1" applyBorder="1" applyAlignment="1">
      <alignment horizontal="left" vertical="center" wrapText="1"/>
      <protection/>
    </xf>
    <xf numFmtId="4" fontId="88" fillId="56" borderId="32" xfId="122" applyNumberFormat="1" applyFont="1" applyFill="1" applyBorder="1" applyAlignment="1">
      <alignment horizontal="center" vertical="center" wrapText="1"/>
      <protection/>
    </xf>
    <xf numFmtId="49" fontId="88" fillId="56" borderId="32" xfId="122" applyNumberFormat="1" applyFont="1" applyFill="1" applyBorder="1" applyAlignment="1">
      <alignment horizontal="center" vertical="center" wrapText="1"/>
      <protection/>
    </xf>
    <xf numFmtId="49" fontId="88" fillId="56" borderId="32" xfId="102" applyNumberFormat="1" applyFont="1" applyFill="1" applyBorder="1" applyAlignment="1">
      <alignment horizontal="center" vertical="center" wrapText="1"/>
      <protection/>
    </xf>
    <xf numFmtId="173" fontId="88" fillId="56" borderId="32" xfId="122" applyNumberFormat="1" applyFont="1" applyFill="1" applyBorder="1" applyAlignment="1">
      <alignment horizontal="center" vertical="center" wrapText="1"/>
      <protection/>
    </xf>
    <xf numFmtId="173" fontId="88" fillId="56" borderId="82" xfId="122" applyNumberFormat="1" applyFont="1" applyFill="1" applyBorder="1" applyAlignment="1">
      <alignment horizontal="center" vertical="center" wrapText="1"/>
      <protection/>
    </xf>
    <xf numFmtId="0" fontId="88" fillId="56" borderId="33" xfId="123" applyFont="1" applyFill="1" applyBorder="1" applyAlignment="1">
      <alignment horizontal="left" vertical="center" wrapText="1"/>
      <protection/>
    </xf>
    <xf numFmtId="49" fontId="88" fillId="56" borderId="33" xfId="123" applyNumberFormat="1" applyFont="1" applyFill="1" applyBorder="1" applyAlignment="1">
      <alignment horizontal="center" vertical="center" wrapText="1"/>
      <protection/>
    </xf>
    <xf numFmtId="173" fontId="88" fillId="56" borderId="33" xfId="123" applyNumberFormat="1" applyFont="1" applyFill="1" applyBorder="1" applyAlignment="1">
      <alignment horizontal="center" vertical="center" wrapText="1"/>
      <protection/>
    </xf>
    <xf numFmtId="173" fontId="88" fillId="56" borderId="56" xfId="123" applyNumberFormat="1" applyFont="1" applyFill="1" applyBorder="1" applyAlignment="1">
      <alignment horizontal="center" vertical="center" wrapText="1"/>
      <protection/>
    </xf>
    <xf numFmtId="173" fontId="88" fillId="56" borderId="33" xfId="0" applyNumberFormat="1" applyFont="1" applyFill="1" applyBorder="1" applyAlignment="1">
      <alignment horizontal="center"/>
    </xf>
    <xf numFmtId="173" fontId="88" fillId="56" borderId="56" xfId="0" applyNumberFormat="1" applyFont="1" applyFill="1" applyBorder="1" applyAlignment="1">
      <alignment horizontal="center"/>
    </xf>
    <xf numFmtId="49" fontId="81" fillId="0" borderId="55" xfId="0" applyNumberFormat="1" applyFont="1" applyBorder="1" applyAlignment="1">
      <alignment horizontal="center" vertical="center"/>
    </xf>
    <xf numFmtId="0" fontId="81" fillId="0" borderId="55" xfId="0" applyFont="1" applyBorder="1" applyAlignment="1">
      <alignment/>
    </xf>
    <xf numFmtId="173" fontId="81" fillId="0" borderId="55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73" fontId="0" fillId="0" borderId="0" xfId="0" applyNumberFormat="1" applyAlignment="1">
      <alignment/>
    </xf>
    <xf numFmtId="49" fontId="85" fillId="0" borderId="55" xfId="0" applyNumberFormat="1" applyFont="1" applyBorder="1" applyAlignment="1">
      <alignment horizontal="center" vertical="center"/>
    </xf>
    <xf numFmtId="0" fontId="85" fillId="0" borderId="55" xfId="0" applyFont="1" applyBorder="1" applyAlignment="1">
      <alignment vertical="top" wrapText="1"/>
    </xf>
    <xf numFmtId="173" fontId="85" fillId="0" borderId="55" xfId="0" applyNumberFormat="1" applyFont="1" applyBorder="1" applyAlignment="1">
      <alignment horizontal="center" vertical="center"/>
    </xf>
    <xf numFmtId="0" fontId="82" fillId="0" borderId="55" xfId="0" applyNumberFormat="1" applyFont="1" applyBorder="1" applyAlignment="1">
      <alignment vertical="top" wrapText="1"/>
    </xf>
    <xf numFmtId="173" fontId="86" fillId="0" borderId="55" xfId="0" applyNumberFormat="1" applyFont="1" applyBorder="1" applyAlignment="1">
      <alignment horizontal="center" vertical="center"/>
    </xf>
    <xf numFmtId="0" fontId="82" fillId="0" borderId="55" xfId="0" applyNumberFormat="1" applyFont="1" applyBorder="1" applyAlignment="1">
      <alignment wrapText="1"/>
    </xf>
    <xf numFmtId="0" fontId="82" fillId="0" borderId="55" xfId="0" applyFont="1" applyBorder="1" applyAlignment="1">
      <alignment wrapText="1"/>
    </xf>
    <xf numFmtId="0" fontId="82" fillId="0" borderId="68" xfId="0" applyNumberFormat="1" applyFont="1" applyBorder="1" applyAlignment="1">
      <alignment wrapText="1"/>
    </xf>
    <xf numFmtId="49" fontId="81" fillId="0" borderId="55" xfId="0" applyNumberFormat="1" applyFont="1" applyBorder="1" applyAlignment="1">
      <alignment horizontal="center" vertical="top"/>
    </xf>
    <xf numFmtId="0" fontId="81" fillId="0" borderId="91" xfId="0" applyFont="1" applyBorder="1" applyAlignment="1">
      <alignment vertical="top" wrapText="1"/>
    </xf>
    <xf numFmtId="0" fontId="82" fillId="0" borderId="91" xfId="0" applyFont="1" applyBorder="1" applyAlignment="1">
      <alignment/>
    </xf>
    <xf numFmtId="0" fontId="82" fillId="0" borderId="55" xfId="0" applyFont="1" applyBorder="1" applyAlignment="1">
      <alignment/>
    </xf>
    <xf numFmtId="0" fontId="86" fillId="0" borderId="55" xfId="0" applyFont="1" applyBorder="1" applyAlignment="1">
      <alignment/>
    </xf>
    <xf numFmtId="49" fontId="85" fillId="0" borderId="55" xfId="0" applyNumberFormat="1" applyFont="1" applyBorder="1" applyAlignment="1">
      <alignment horizontal="center" vertical="center" wrapText="1"/>
    </xf>
    <xf numFmtId="49" fontId="82" fillId="0" borderId="55" xfId="0" applyNumberFormat="1" applyFont="1" applyBorder="1" applyAlignment="1">
      <alignment horizontal="center" vertical="center" wrapText="1"/>
    </xf>
    <xf numFmtId="0" fontId="82" fillId="0" borderId="55" xfId="0" applyFont="1" applyBorder="1" applyAlignment="1">
      <alignment vertical="top" wrapText="1"/>
    </xf>
    <xf numFmtId="0" fontId="81" fillId="0" borderId="55" xfId="0" applyFont="1" applyBorder="1" applyAlignment="1">
      <alignment vertical="top" wrapText="1"/>
    </xf>
    <xf numFmtId="0" fontId="82" fillId="0" borderId="68" xfId="0" applyFont="1" applyBorder="1" applyAlignment="1">
      <alignment vertical="top" wrapText="1"/>
    </xf>
    <xf numFmtId="0" fontId="82" fillId="0" borderId="91" xfId="0" applyFont="1" applyBorder="1" applyAlignment="1">
      <alignment vertical="top" wrapText="1"/>
    </xf>
    <xf numFmtId="49" fontId="86" fillId="0" borderId="55" xfId="0" applyNumberFormat="1" applyFont="1" applyBorder="1" applyAlignment="1">
      <alignment horizontal="center" vertical="center"/>
    </xf>
    <xf numFmtId="0" fontId="86" fillId="0" borderId="55" xfId="0" applyFont="1" applyBorder="1" applyAlignment="1">
      <alignment wrapText="1"/>
    </xf>
    <xf numFmtId="172" fontId="86" fillId="0" borderId="55" xfId="0" applyNumberFormat="1" applyFont="1" applyFill="1" applyBorder="1" applyAlignment="1">
      <alignment horizontal="center" vertical="center"/>
    </xf>
    <xf numFmtId="172" fontId="82" fillId="0" borderId="55" xfId="0" applyNumberFormat="1" applyFont="1" applyFill="1" applyBorder="1" applyAlignment="1">
      <alignment horizontal="center" vertical="center"/>
    </xf>
    <xf numFmtId="49" fontId="82" fillId="0" borderId="55" xfId="0" applyNumberFormat="1" applyFont="1" applyBorder="1" applyAlignment="1">
      <alignment horizontal="center" vertical="top"/>
    </xf>
    <xf numFmtId="0" fontId="82" fillId="0" borderId="61" xfId="0" applyFont="1" applyBorder="1" applyAlignment="1">
      <alignment vertical="top" wrapText="1"/>
    </xf>
    <xf numFmtId="173" fontId="86" fillId="0" borderId="64" xfId="0" applyNumberFormat="1" applyFont="1" applyFill="1" applyBorder="1" applyAlignment="1">
      <alignment horizontal="center" vertical="top"/>
    </xf>
    <xf numFmtId="0" fontId="92" fillId="0" borderId="0" xfId="0" applyFont="1" applyAlignment="1">
      <alignment/>
    </xf>
    <xf numFmtId="0" fontId="82" fillId="0" borderId="0" xfId="0" applyFont="1" applyAlignment="1">
      <alignment/>
    </xf>
    <xf numFmtId="173" fontId="82" fillId="0" borderId="0" xfId="0" applyNumberFormat="1" applyFont="1" applyAlignment="1">
      <alignment/>
    </xf>
    <xf numFmtId="0" fontId="81" fillId="0" borderId="0" xfId="0" applyFont="1" applyAlignment="1">
      <alignment/>
    </xf>
    <xf numFmtId="0" fontId="81" fillId="0" borderId="0" xfId="0" applyFont="1" applyAlignment="1">
      <alignment horizontal="center"/>
    </xf>
    <xf numFmtId="173" fontId="82" fillId="0" borderId="0" xfId="0" applyNumberFormat="1" applyFont="1" applyAlignment="1">
      <alignment horizontal="right"/>
    </xf>
    <xf numFmtId="0" fontId="82" fillId="0" borderId="92" xfId="0" applyFont="1" applyBorder="1" applyAlignment="1">
      <alignment horizontal="left" vertical="top"/>
    </xf>
    <xf numFmtId="0" fontId="82" fillId="0" borderId="93" xfId="0" applyFont="1" applyBorder="1" applyAlignment="1">
      <alignment horizontal="left" vertical="top"/>
    </xf>
    <xf numFmtId="0" fontId="82" fillId="0" borderId="94" xfId="0" applyFont="1" applyBorder="1" applyAlignment="1">
      <alignment textRotation="90" wrapText="1"/>
    </xf>
    <xf numFmtId="0" fontId="82" fillId="0" borderId="95" xfId="0" applyFont="1" applyBorder="1" applyAlignment="1">
      <alignment textRotation="90" wrapText="1"/>
    </xf>
    <xf numFmtId="0" fontId="82" fillId="0" borderId="96" xfId="0" applyFont="1" applyBorder="1" applyAlignment="1">
      <alignment textRotation="90" wrapText="1"/>
    </xf>
    <xf numFmtId="0" fontId="82" fillId="0" borderId="62" xfId="0" applyFont="1" applyBorder="1" applyAlignment="1">
      <alignment horizontal="center"/>
    </xf>
    <xf numFmtId="0" fontId="82" fillId="0" borderId="67" xfId="0" applyFont="1" applyBorder="1" applyAlignment="1">
      <alignment horizontal="center"/>
    </xf>
    <xf numFmtId="0" fontId="82" fillId="0" borderId="55" xfId="0" applyFont="1" applyBorder="1" applyAlignment="1">
      <alignment horizontal="center"/>
    </xf>
    <xf numFmtId="0" fontId="82" fillId="0" borderId="68" xfId="0" applyFont="1" applyBorder="1" applyAlignment="1">
      <alignment horizontal="center"/>
    </xf>
    <xf numFmtId="0" fontId="82" fillId="0" borderId="59" xfId="0" applyFont="1" applyBorder="1" applyAlignment="1">
      <alignment horizontal="center"/>
    </xf>
    <xf numFmtId="0" fontId="82" fillId="0" borderId="64" xfId="0" applyFont="1" applyBorder="1" applyAlignment="1">
      <alignment horizontal="center"/>
    </xf>
    <xf numFmtId="0" fontId="0" fillId="0" borderId="0" xfId="0" applyNumberFormat="1" applyAlignment="1">
      <alignment wrapText="1"/>
    </xf>
    <xf numFmtId="172" fontId="3" fillId="0" borderId="45" xfId="0" applyNumberFormat="1" applyFont="1" applyFill="1" applyBorder="1" applyAlignment="1">
      <alignment horizontal="center" vertical="center" wrapText="1"/>
    </xf>
    <xf numFmtId="172" fontId="3" fillId="0" borderId="28" xfId="0" applyNumberFormat="1" applyFont="1" applyFill="1" applyBorder="1" applyAlignment="1">
      <alignment horizontal="center" vertical="center" wrapText="1"/>
    </xf>
    <xf numFmtId="172" fontId="3" fillId="0" borderId="82" xfId="0" applyNumberFormat="1" applyFont="1" applyFill="1" applyBorder="1" applyAlignment="1">
      <alignment horizontal="center" vertical="center" wrapText="1"/>
    </xf>
    <xf numFmtId="172" fontId="3" fillId="0" borderId="89" xfId="0" applyNumberFormat="1" applyFont="1" applyFill="1" applyBorder="1" applyAlignment="1">
      <alignment horizontal="center"/>
    </xf>
    <xf numFmtId="172" fontId="6" fillId="0" borderId="50" xfId="0" applyNumberFormat="1" applyFont="1" applyFill="1" applyBorder="1" applyAlignment="1">
      <alignment horizontal="center"/>
    </xf>
    <xf numFmtId="172" fontId="6" fillId="0" borderId="24" xfId="0" applyNumberFormat="1" applyFont="1" applyFill="1" applyBorder="1" applyAlignment="1">
      <alignment horizontal="center"/>
    </xf>
    <xf numFmtId="172" fontId="6" fillId="0" borderId="44" xfId="0" applyNumberFormat="1" applyFont="1" applyFill="1" applyBorder="1" applyAlignment="1">
      <alignment horizontal="center"/>
    </xf>
    <xf numFmtId="0" fontId="7" fillId="56" borderId="0" xfId="0" applyFont="1" applyFill="1" applyAlignment="1">
      <alignment horizontal="center"/>
    </xf>
    <xf numFmtId="0" fontId="8" fillId="56" borderId="84" xfId="102" applyFont="1" applyFill="1" applyBorder="1" applyAlignment="1">
      <alignment horizontal="left" vertical="center" wrapText="1"/>
      <protection/>
    </xf>
    <xf numFmtId="0" fontId="8" fillId="56" borderId="32" xfId="102" applyFont="1" applyFill="1" applyBorder="1" applyAlignment="1">
      <alignment horizontal="center" vertical="center"/>
      <protection/>
    </xf>
    <xf numFmtId="49" fontId="8" fillId="56" borderId="32" xfId="102" applyNumberFormat="1" applyFont="1" applyFill="1" applyBorder="1" applyAlignment="1">
      <alignment horizontal="center" vertical="center" wrapText="1"/>
      <protection/>
    </xf>
    <xf numFmtId="173" fontId="8" fillId="56" borderId="28" xfId="102" applyNumberFormat="1" applyFont="1" applyFill="1" applyBorder="1" applyAlignment="1">
      <alignment horizontal="center" vertical="center" wrapText="1"/>
      <protection/>
    </xf>
    <xf numFmtId="173" fontId="8" fillId="56" borderId="32" xfId="102" applyNumberFormat="1" applyFont="1" applyFill="1" applyBorder="1" applyAlignment="1">
      <alignment horizontal="center" vertical="center" wrapText="1"/>
      <protection/>
    </xf>
    <xf numFmtId="173" fontId="8" fillId="56" borderId="45" xfId="102" applyNumberFormat="1" applyFont="1" applyFill="1" applyBorder="1" applyAlignment="1">
      <alignment horizontal="center" vertical="center" wrapText="1"/>
      <protection/>
    </xf>
    <xf numFmtId="0" fontId="8" fillId="56" borderId="19" xfId="102" applyFont="1" applyFill="1" applyBorder="1" applyAlignment="1">
      <alignment horizontal="left" vertical="center" wrapText="1"/>
      <protection/>
    </xf>
    <xf numFmtId="49" fontId="8" fillId="56" borderId="42" xfId="102" applyNumberFormat="1" applyFont="1" applyFill="1" applyBorder="1" applyAlignment="1">
      <alignment horizontal="center" vertical="center"/>
      <protection/>
    </xf>
    <xf numFmtId="49" fontId="8" fillId="56" borderId="42" xfId="102" applyNumberFormat="1" applyFont="1" applyFill="1" applyBorder="1" applyAlignment="1">
      <alignment horizontal="center" vertical="center" wrapText="1"/>
      <protection/>
    </xf>
    <xf numFmtId="178" fontId="8" fillId="56" borderId="24" xfId="102" applyNumberFormat="1" applyFont="1" applyFill="1" applyBorder="1" applyAlignment="1">
      <alignment horizontal="center" vertical="center" wrapText="1"/>
      <protection/>
    </xf>
    <xf numFmtId="173" fontId="8" fillId="56" borderId="24" xfId="102" applyNumberFormat="1" applyFont="1" applyFill="1" applyBorder="1" applyAlignment="1">
      <alignment horizontal="center" vertical="center" wrapText="1"/>
      <protection/>
    </xf>
    <xf numFmtId="173" fontId="8" fillId="56" borderId="44" xfId="102" applyNumberFormat="1" applyFont="1" applyFill="1" applyBorder="1" applyAlignment="1">
      <alignment horizontal="center" vertical="center" wrapText="1"/>
      <protection/>
    </xf>
    <xf numFmtId="0" fontId="8" fillId="56" borderId="47" xfId="0" applyFont="1" applyFill="1" applyBorder="1" applyAlignment="1">
      <alignment horizontal="left" vertical="top" wrapText="1"/>
    </xf>
    <xf numFmtId="49" fontId="8" fillId="56" borderId="33" xfId="0" applyNumberFormat="1" applyFont="1" applyFill="1" applyBorder="1" applyAlignment="1">
      <alignment horizontal="center" vertical="center"/>
    </xf>
    <xf numFmtId="173" fontId="8" fillId="56" borderId="27" xfId="0" applyNumberFormat="1" applyFont="1" applyFill="1" applyBorder="1" applyAlignment="1">
      <alignment horizontal="center" vertical="center" wrapText="1"/>
    </xf>
    <xf numFmtId="173" fontId="8" fillId="56" borderId="56" xfId="0" applyNumberFormat="1" applyFont="1" applyFill="1" applyBorder="1" applyAlignment="1">
      <alignment horizontal="center" vertical="center" wrapText="1"/>
    </xf>
    <xf numFmtId="0" fontId="8" fillId="56" borderId="47" xfId="123" applyFont="1" applyFill="1" applyBorder="1" applyAlignment="1">
      <alignment horizontal="left" vertical="center" wrapText="1"/>
      <protection/>
    </xf>
    <xf numFmtId="49" fontId="8" fillId="56" borderId="33" xfId="123" applyNumberFormat="1" applyFont="1" applyFill="1" applyBorder="1" applyAlignment="1">
      <alignment horizontal="center" vertical="center"/>
      <protection/>
    </xf>
    <xf numFmtId="49" fontId="8" fillId="56" borderId="33" xfId="123" applyNumberFormat="1" applyFont="1" applyFill="1" applyBorder="1" applyAlignment="1">
      <alignment horizontal="center" vertical="center" wrapText="1"/>
      <protection/>
    </xf>
    <xf numFmtId="173" fontId="8" fillId="56" borderId="27" xfId="123" applyNumberFormat="1" applyFont="1" applyFill="1" applyBorder="1" applyAlignment="1">
      <alignment horizontal="center" vertical="center" wrapText="1"/>
      <protection/>
    </xf>
    <xf numFmtId="173" fontId="8" fillId="56" borderId="56" xfId="123" applyNumberFormat="1" applyFont="1" applyFill="1" applyBorder="1" applyAlignment="1">
      <alignment horizontal="center" vertical="center" wrapText="1"/>
      <protection/>
    </xf>
    <xf numFmtId="0" fontId="8" fillId="56" borderId="47" xfId="122" applyFont="1" applyFill="1" applyBorder="1" applyAlignment="1">
      <alignment horizontal="left" vertical="center" wrapText="1"/>
      <protection/>
    </xf>
    <xf numFmtId="49" fontId="8" fillId="56" borderId="33" xfId="122" applyNumberFormat="1" applyFont="1" applyFill="1" applyBorder="1" applyAlignment="1">
      <alignment horizontal="center" vertical="center"/>
      <protection/>
    </xf>
    <xf numFmtId="173" fontId="8" fillId="56" borderId="27" xfId="122" applyNumberFormat="1" applyFont="1" applyFill="1" applyBorder="1" applyAlignment="1">
      <alignment horizontal="center" vertical="center" wrapText="1"/>
      <protection/>
    </xf>
    <xf numFmtId="173" fontId="8" fillId="56" borderId="33" xfId="122" applyNumberFormat="1" applyFont="1" applyFill="1" applyBorder="1" applyAlignment="1">
      <alignment horizontal="center" vertical="center" wrapText="1"/>
      <protection/>
    </xf>
    <xf numFmtId="173" fontId="8" fillId="56" borderId="46" xfId="122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3" fillId="0" borderId="34" xfId="0" applyFont="1" applyBorder="1" applyAlignment="1">
      <alignment horizontal="left"/>
    </xf>
    <xf numFmtId="0" fontId="13" fillId="0" borderId="50" xfId="0" applyFont="1" applyBorder="1" applyAlignment="1">
      <alignment horizontal="left"/>
    </xf>
    <xf numFmtId="0" fontId="81" fillId="0" borderId="34" xfId="0" applyFont="1" applyFill="1" applyBorder="1" applyAlignment="1">
      <alignment horizontal="center" vertical="top" wrapText="1"/>
    </xf>
    <xf numFmtId="0" fontId="81" fillId="0" borderId="78" xfId="0" applyFont="1" applyFill="1" applyBorder="1" applyAlignment="1">
      <alignment horizontal="center" vertical="top" wrapText="1"/>
    </xf>
    <xf numFmtId="0" fontId="81" fillId="0" borderId="97" xfId="0" applyFont="1" applyFill="1" applyBorder="1" applyAlignment="1">
      <alignment horizontal="center" vertical="top" wrapText="1"/>
    </xf>
    <xf numFmtId="0" fontId="81" fillId="0" borderId="0" xfId="0" applyFont="1" applyAlignment="1">
      <alignment horizontal="center"/>
    </xf>
    <xf numFmtId="0" fontId="82" fillId="0" borderId="51" xfId="0" applyFont="1" applyBorder="1" applyAlignment="1">
      <alignment horizontal="center" textRotation="90" wrapText="1"/>
    </xf>
    <xf numFmtId="0" fontId="82" fillId="0" borderId="98" xfId="0" applyFont="1" applyBorder="1" applyAlignment="1">
      <alignment horizontal="center" textRotation="90" wrapText="1"/>
    </xf>
    <xf numFmtId="0" fontId="82" fillId="0" borderId="99" xfId="0" applyFont="1" applyBorder="1" applyAlignment="1">
      <alignment horizontal="center" vertical="center" wrapText="1"/>
    </xf>
    <xf numFmtId="0" fontId="82" fillId="0" borderId="91" xfId="0" applyFont="1" applyBorder="1" applyAlignment="1">
      <alignment horizontal="center" vertical="center" wrapText="1"/>
    </xf>
    <xf numFmtId="173" fontId="82" fillId="0" borderId="100" xfId="0" applyNumberFormat="1" applyFont="1" applyBorder="1" applyAlignment="1">
      <alignment horizontal="center" vertical="center" wrapText="1"/>
    </xf>
    <xf numFmtId="173" fontId="82" fillId="0" borderId="68" xfId="0" applyNumberFormat="1" applyFont="1" applyBorder="1" applyAlignment="1">
      <alignment horizontal="center" vertical="center" wrapText="1"/>
    </xf>
    <xf numFmtId="173" fontId="82" fillId="0" borderId="101" xfId="0" applyNumberFormat="1" applyFont="1" applyBorder="1" applyAlignment="1">
      <alignment horizontal="center" vertical="center" wrapText="1"/>
    </xf>
    <xf numFmtId="173" fontId="82" fillId="0" borderId="70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/>
    </xf>
    <xf numFmtId="0" fontId="16" fillId="0" borderId="37" xfId="0" applyFont="1" applyFill="1" applyBorder="1" applyAlignment="1">
      <alignment horizontal="center"/>
    </xf>
    <xf numFmtId="0" fontId="16" fillId="0" borderId="78" xfId="0" applyFont="1" applyFill="1" applyBorder="1" applyAlignment="1">
      <alignment horizontal="center"/>
    </xf>
    <xf numFmtId="0" fontId="7" fillId="56" borderId="0" xfId="0" applyFont="1" applyFill="1" applyAlignment="1">
      <alignment horizontal="center"/>
    </xf>
    <xf numFmtId="0" fontId="8" fillId="56" borderId="0" xfId="0" applyFont="1" applyFill="1" applyAlignment="1">
      <alignment horizontal="center" wrapText="1"/>
    </xf>
    <xf numFmtId="0" fontId="8" fillId="56" borderId="34" xfId="0" applyFont="1" applyFill="1" applyBorder="1" applyAlignment="1">
      <alignment horizontal="center" vertical="top" wrapText="1"/>
    </xf>
    <xf numFmtId="0" fontId="8" fillId="56" borderId="78" xfId="0" applyFont="1" applyFill="1" applyBorder="1" applyAlignment="1">
      <alignment horizontal="center" vertical="top" wrapText="1"/>
    </xf>
    <xf numFmtId="0" fontId="8" fillId="56" borderId="50" xfId="0" applyFont="1" applyFill="1" applyBorder="1" applyAlignment="1">
      <alignment horizontal="center" vertical="top" wrapText="1"/>
    </xf>
    <xf numFmtId="0" fontId="89" fillId="56" borderId="19" xfId="0" applyFont="1" applyFill="1" applyBorder="1" applyAlignment="1">
      <alignment horizontal="center" vertical="top" wrapText="1"/>
    </xf>
    <xf numFmtId="0" fontId="89" fillId="56" borderId="42" xfId="0" applyFont="1" applyFill="1" applyBorder="1" applyAlignment="1">
      <alignment horizontal="center" vertical="top" wrapText="1"/>
    </xf>
    <xf numFmtId="0" fontId="42" fillId="0" borderId="0" xfId="0" applyFont="1" applyAlignment="1">
      <alignment horizontal="center" vertical="center" wrapText="1"/>
    </xf>
    <xf numFmtId="0" fontId="18" fillId="0" borderId="102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103" xfId="0" applyFont="1" applyBorder="1" applyAlignment="1">
      <alignment horizontal="center" vertical="center" wrapText="1"/>
    </xf>
    <xf numFmtId="0" fontId="18" fillId="0" borderId="104" xfId="0" applyFont="1" applyBorder="1" applyAlignment="1">
      <alignment horizontal="center" vertical="center" wrapText="1"/>
    </xf>
    <xf numFmtId="0" fontId="18" fillId="0" borderId="79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80" xfId="0" applyFont="1" applyBorder="1" applyAlignment="1">
      <alignment horizontal="center" vertical="center" wrapText="1"/>
    </xf>
    <xf numFmtId="0" fontId="18" fillId="0" borderId="81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/>
    </xf>
    <xf numFmtId="0" fontId="18" fillId="0" borderId="78" xfId="0" applyFont="1" applyBorder="1" applyAlignment="1">
      <alignment horizontal="center"/>
    </xf>
    <xf numFmtId="0" fontId="18" fillId="0" borderId="50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0" fontId="18" fillId="0" borderId="44" xfId="0" applyFont="1" applyBorder="1" applyAlignment="1">
      <alignment horizontal="center"/>
    </xf>
    <xf numFmtId="0" fontId="18" fillId="0" borderId="105" xfId="0" applyFont="1" applyBorder="1" applyAlignment="1">
      <alignment horizontal="center" vertical="center"/>
    </xf>
    <xf numFmtId="0" fontId="18" fillId="0" borderId="106" xfId="0" applyFont="1" applyBorder="1" applyAlignment="1">
      <alignment horizontal="center" vertical="center"/>
    </xf>
    <xf numFmtId="0" fontId="18" fillId="0" borderId="107" xfId="0" applyFont="1" applyBorder="1" applyAlignment="1">
      <alignment horizontal="center" vertical="center" wrapText="1"/>
    </xf>
    <xf numFmtId="0" fontId="18" fillId="0" borderId="108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56" borderId="41" xfId="0" applyFont="1" applyFill="1" applyBorder="1" applyAlignment="1">
      <alignment horizontal="left"/>
    </xf>
    <xf numFmtId="0" fontId="18" fillId="56" borderId="36" xfId="0" applyFont="1" applyFill="1" applyBorder="1" applyAlignment="1">
      <alignment horizontal="left"/>
    </xf>
    <xf numFmtId="0" fontId="44" fillId="56" borderId="42" xfId="0" applyFont="1" applyFill="1" applyBorder="1" applyAlignment="1">
      <alignment horizontal="center"/>
    </xf>
    <xf numFmtId="0" fontId="44" fillId="56" borderId="24" xfId="0" applyFont="1" applyFill="1" applyBorder="1" applyAlignment="1">
      <alignment horizontal="center"/>
    </xf>
    <xf numFmtId="0" fontId="18" fillId="0" borderId="33" xfId="0" applyFont="1" applyBorder="1" applyAlignment="1">
      <alignment horizontal="left"/>
    </xf>
    <xf numFmtId="0" fontId="18" fillId="0" borderId="27" xfId="0" applyFont="1" applyBorder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Fill="1" applyBorder="1" applyAlignment="1">
      <alignment horizontal="right" wrapText="1"/>
    </xf>
    <xf numFmtId="0" fontId="0" fillId="0" borderId="0" xfId="0" applyAlignment="1">
      <alignment horizontal="right" wrapText="1"/>
    </xf>
    <xf numFmtId="0" fontId="82" fillId="0" borderId="0" xfId="0" applyFont="1" applyAlignment="1">
      <alignment horizontal="right" wrapText="1"/>
    </xf>
    <xf numFmtId="0" fontId="82" fillId="0" borderId="0" xfId="0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18" fillId="0" borderId="35" xfId="0" applyFont="1" applyBorder="1" applyAlignment="1">
      <alignment horizontal="left"/>
    </xf>
    <xf numFmtId="0" fontId="18" fillId="0" borderId="57" xfId="0" applyFont="1" applyBorder="1" applyAlignment="1">
      <alignment horizontal="left"/>
    </xf>
    <xf numFmtId="0" fontId="18" fillId="0" borderId="22" xfId="0" applyFont="1" applyBorder="1" applyAlignment="1">
      <alignment horizontal="left"/>
    </xf>
    <xf numFmtId="0" fontId="18" fillId="0" borderId="82" xfId="0" applyFont="1" applyBorder="1" applyAlignment="1">
      <alignment horizontal="left"/>
    </xf>
    <xf numFmtId="0" fontId="3" fillId="0" borderId="51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left" wrapText="1"/>
    </xf>
    <xf numFmtId="0" fontId="6" fillId="0" borderId="78" xfId="0" applyFont="1" applyBorder="1" applyAlignment="1">
      <alignment horizontal="left" wrapText="1"/>
    </xf>
    <xf numFmtId="0" fontId="6" fillId="0" borderId="50" xfId="0" applyFont="1" applyBorder="1" applyAlignment="1">
      <alignment horizontal="left" wrapText="1"/>
    </xf>
    <xf numFmtId="0" fontId="18" fillId="0" borderId="21" xfId="0" applyFont="1" applyBorder="1" applyAlignment="1">
      <alignment horizontal="left"/>
    </xf>
    <xf numFmtId="0" fontId="18" fillId="0" borderId="56" xfId="0" applyFont="1" applyBorder="1" applyAlignment="1">
      <alignment horizontal="left"/>
    </xf>
    <xf numFmtId="0" fontId="3" fillId="0" borderId="10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3" xfId="0" applyFont="1" applyBorder="1" applyAlignment="1">
      <alignment horizontal="center" vertical="center" wrapText="1"/>
    </xf>
    <xf numFmtId="0" fontId="3" fillId="0" borderId="10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3" fillId="0" borderId="109" xfId="0" applyFont="1" applyBorder="1" applyAlignment="1">
      <alignment horizontal="center" vertical="center" wrapText="1"/>
    </xf>
    <xf numFmtId="0" fontId="3" fillId="0" borderId="110" xfId="0" applyFont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 wrapText="1"/>
    </xf>
    <xf numFmtId="0" fontId="11" fillId="56" borderId="0" xfId="0" applyFont="1" applyFill="1" applyAlignment="1">
      <alignment horizontal="right"/>
    </xf>
    <xf numFmtId="0" fontId="17" fillId="56" borderId="0" xfId="0" applyFont="1" applyFill="1" applyAlignment="1">
      <alignment horizontal="center" vertical="center" wrapText="1"/>
    </xf>
    <xf numFmtId="172" fontId="11" fillId="56" borderId="104" xfId="0" applyNumberFormat="1" applyFont="1" applyFill="1" applyBorder="1" applyAlignment="1">
      <alignment horizontal="center" vertical="center" wrapText="1"/>
    </xf>
    <xf numFmtId="172" fontId="11" fillId="56" borderId="33" xfId="0" applyNumberFormat="1" applyFont="1" applyFill="1" applyBorder="1" applyAlignment="1">
      <alignment horizontal="center" vertical="center" wrapText="1"/>
    </xf>
    <xf numFmtId="172" fontId="11" fillId="56" borderId="80" xfId="0" applyNumberFormat="1" applyFont="1" applyFill="1" applyBorder="1" applyAlignment="1">
      <alignment horizontal="center" vertical="center" wrapText="1"/>
    </xf>
    <xf numFmtId="172" fontId="11" fillId="56" borderId="111" xfId="0" applyNumberFormat="1" applyFont="1" applyFill="1" applyBorder="1" applyAlignment="1">
      <alignment horizontal="center" vertical="center"/>
    </xf>
    <xf numFmtId="172" fontId="11" fillId="56" borderId="25" xfId="0" applyNumberFormat="1" applyFont="1" applyFill="1" applyBorder="1" applyAlignment="1">
      <alignment horizontal="center" vertical="center"/>
    </xf>
    <xf numFmtId="172" fontId="11" fillId="56" borderId="53" xfId="0" applyNumberFormat="1" applyFont="1" applyFill="1" applyBorder="1" applyAlignment="1">
      <alignment horizontal="center" vertical="center"/>
    </xf>
    <xf numFmtId="172" fontId="11" fillId="56" borderId="102" xfId="0" applyNumberFormat="1" applyFont="1" applyFill="1" applyBorder="1" applyAlignment="1">
      <alignment horizontal="center" vertical="center" wrapText="1"/>
    </xf>
    <xf numFmtId="172" fontId="11" fillId="56" borderId="21" xfId="0" applyNumberFormat="1" applyFont="1" applyFill="1" applyBorder="1" applyAlignment="1">
      <alignment horizontal="center" vertical="center" wrapText="1"/>
    </xf>
    <xf numFmtId="172" fontId="11" fillId="56" borderId="103" xfId="0" applyNumberFormat="1" applyFont="1" applyFill="1" applyBorder="1" applyAlignment="1">
      <alignment horizontal="center" vertical="center" wrapText="1"/>
    </xf>
    <xf numFmtId="172" fontId="11" fillId="56" borderId="104" xfId="0" applyNumberFormat="1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172" fontId="11" fillId="56" borderId="111" xfId="0" applyNumberFormat="1" applyFont="1" applyFill="1" applyBorder="1" applyAlignment="1">
      <alignment horizontal="center" vertical="center" wrapText="1"/>
    </xf>
    <xf numFmtId="172" fontId="11" fillId="56" borderId="25" xfId="0" applyNumberFormat="1" applyFont="1" applyFill="1" applyBorder="1" applyAlignment="1">
      <alignment horizontal="center" vertical="center" wrapText="1"/>
    </xf>
    <xf numFmtId="172" fontId="11" fillId="56" borderId="53" xfId="0" applyNumberFormat="1" applyFont="1" applyFill="1" applyBorder="1" applyAlignment="1">
      <alignment horizontal="center" vertical="center" wrapText="1"/>
    </xf>
    <xf numFmtId="172" fontId="11" fillId="56" borderId="112" xfId="0" applyNumberFormat="1" applyFont="1" applyFill="1" applyBorder="1" applyAlignment="1">
      <alignment horizontal="center" vertical="center" wrapText="1"/>
    </xf>
    <xf numFmtId="172" fontId="11" fillId="56" borderId="86" xfId="0" applyNumberFormat="1" applyFont="1" applyFill="1" applyBorder="1" applyAlignment="1">
      <alignment horizontal="center" vertical="center" wrapText="1"/>
    </xf>
    <xf numFmtId="172" fontId="11" fillId="56" borderId="113" xfId="0" applyNumberFormat="1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88" xfId="0" applyFont="1" applyFill="1" applyBorder="1" applyAlignment="1">
      <alignment horizontal="center" vertical="center" wrapText="1"/>
    </xf>
    <xf numFmtId="0" fontId="3" fillId="0" borderId="114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89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wrapText="1"/>
    </xf>
    <xf numFmtId="0" fontId="6" fillId="0" borderId="19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8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/>
    </xf>
    <xf numFmtId="0" fontId="3" fillId="0" borderId="33" xfId="0" applyFont="1" applyFill="1" applyBorder="1" applyAlignment="1">
      <alignment horizontal="left"/>
    </xf>
    <xf numFmtId="0" fontId="3" fillId="0" borderId="102" xfId="0" applyFont="1" applyFill="1" applyBorder="1" applyAlignment="1">
      <alignment horizontal="center" vertical="center" wrapText="1"/>
    </xf>
    <xf numFmtId="0" fontId="0" fillId="0" borderId="104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103" xfId="0" applyFill="1" applyBorder="1" applyAlignment="1">
      <alignment/>
    </xf>
    <xf numFmtId="0" fontId="0" fillId="0" borderId="80" xfId="0" applyFill="1" applyBorder="1" applyAlignment="1">
      <alignment/>
    </xf>
    <xf numFmtId="0" fontId="3" fillId="0" borderId="79" xfId="0" applyFont="1" applyFill="1" applyBorder="1" applyAlignment="1">
      <alignment horizontal="center" vertical="center"/>
    </xf>
    <xf numFmtId="0" fontId="3" fillId="0" borderId="112" xfId="0" applyFont="1" applyFill="1" applyBorder="1" applyAlignment="1">
      <alignment horizontal="center" vertical="center"/>
    </xf>
    <xf numFmtId="0" fontId="3" fillId="0" borderId="11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84" xfId="0" applyFont="1" applyFill="1" applyBorder="1" applyAlignment="1">
      <alignment horizontal="left" vertical="center" wrapText="1"/>
    </xf>
    <xf numFmtId="49" fontId="3" fillId="0" borderId="33" xfId="0" applyNumberFormat="1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116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56" borderId="41" xfId="0" applyFont="1" applyFill="1" applyBorder="1" applyAlignment="1">
      <alignment horizontal="center" vertical="center" wrapText="1"/>
    </xf>
    <xf numFmtId="0" fontId="3" fillId="56" borderId="89" xfId="0" applyFont="1" applyFill="1" applyBorder="1" applyAlignment="1">
      <alignment horizontal="center" vertical="center" wrapText="1"/>
    </xf>
    <xf numFmtId="0" fontId="3" fillId="56" borderId="5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87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90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/>
    </xf>
    <xf numFmtId="0" fontId="3" fillId="0" borderId="117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49" fontId="3" fillId="0" borderId="87" xfId="0" applyNumberFormat="1" applyFont="1" applyFill="1" applyBorder="1" applyAlignment="1">
      <alignment horizontal="center" vertical="center" wrapText="1"/>
    </xf>
    <xf numFmtId="49" fontId="3" fillId="0" borderId="84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/>
    </xf>
    <xf numFmtId="0" fontId="3" fillId="0" borderId="47" xfId="0" applyFont="1" applyFill="1" applyBorder="1" applyAlignment="1">
      <alignment horizontal="left"/>
    </xf>
    <xf numFmtId="0" fontId="3" fillId="0" borderId="48" xfId="0" applyFont="1" applyFill="1" applyBorder="1" applyAlignment="1">
      <alignment horizontal="center" vertical="center" wrapText="1"/>
    </xf>
    <xf numFmtId="0" fontId="3" fillId="0" borderId="11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102" xfId="0" applyFont="1" applyFill="1" applyBorder="1" applyAlignment="1">
      <alignment horizontal="center" vertical="center"/>
    </xf>
    <xf numFmtId="0" fontId="3" fillId="0" borderId="104" xfId="0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3" fillId="0" borderId="119" xfId="0" applyFont="1" applyFill="1" applyBorder="1" applyAlignment="1">
      <alignment horizontal="center" vertical="center" wrapText="1"/>
    </xf>
    <xf numFmtId="0" fontId="3" fillId="0" borderId="120" xfId="0" applyFont="1" applyFill="1" applyBorder="1" applyAlignment="1">
      <alignment horizontal="center" vertical="center" wrapText="1"/>
    </xf>
    <xf numFmtId="0" fontId="3" fillId="0" borderId="109" xfId="0" applyFont="1" applyFill="1" applyBorder="1" applyAlignment="1">
      <alignment horizontal="center" vertical="center" wrapText="1"/>
    </xf>
    <xf numFmtId="0" fontId="3" fillId="0" borderId="110" xfId="0" applyFont="1" applyFill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center" wrapText="1"/>
    </xf>
  </cellXfs>
  <cellStyles count="138">
    <cellStyle name="Normal" xfId="0"/>
    <cellStyle name="_договора 222 2009 год" xfId="15"/>
    <cellStyle name="20% — акцент1" xfId="16"/>
    <cellStyle name="20% - Акцент1 2" xfId="17"/>
    <cellStyle name="20% — акцент2" xfId="18"/>
    <cellStyle name="20% - Акцент2 2" xfId="19"/>
    <cellStyle name="20% — акцент3" xfId="20"/>
    <cellStyle name="20% - Акцент3 2" xfId="21"/>
    <cellStyle name="20% — акцент4" xfId="22"/>
    <cellStyle name="20% - Акцент4 2" xfId="23"/>
    <cellStyle name="20% — акцент5" xfId="24"/>
    <cellStyle name="20% - Акцент5 2" xfId="25"/>
    <cellStyle name="20% — акцент6" xfId="26"/>
    <cellStyle name="20% - Акцент6 2" xfId="27"/>
    <cellStyle name="40% — акцент1" xfId="28"/>
    <cellStyle name="40% - Акцент1 2" xfId="29"/>
    <cellStyle name="40% — акцент2" xfId="30"/>
    <cellStyle name="40% - Акцент2 2" xfId="31"/>
    <cellStyle name="40% — акцент3" xfId="32"/>
    <cellStyle name="40% - Акцент3 2" xfId="33"/>
    <cellStyle name="40% — акцент4" xfId="34"/>
    <cellStyle name="40% - Акцент4 2" xfId="35"/>
    <cellStyle name="40% — акцент5" xfId="36"/>
    <cellStyle name="40% - Акцент5 2" xfId="37"/>
    <cellStyle name="40% — акцент6" xfId="38"/>
    <cellStyle name="40% - Акцент6 2" xfId="39"/>
    <cellStyle name="60% — акцент1" xfId="40"/>
    <cellStyle name="60% - Акцент1 2" xfId="41"/>
    <cellStyle name="60% — акцент2" xfId="42"/>
    <cellStyle name="60% - Акцент2 2" xfId="43"/>
    <cellStyle name="60% — акцент3" xfId="44"/>
    <cellStyle name="60% - Акцент3 2" xfId="45"/>
    <cellStyle name="60% — акцент4" xfId="46"/>
    <cellStyle name="60% - Акцент4 2" xfId="47"/>
    <cellStyle name="60% — акцент5" xfId="48"/>
    <cellStyle name="60% - Акцент5 2" xfId="49"/>
    <cellStyle name="60% — акцент6" xfId="50"/>
    <cellStyle name="60% - Акцент6 2" xfId="51"/>
    <cellStyle name="Normal" xfId="52"/>
    <cellStyle name="Акцент1" xfId="53"/>
    <cellStyle name="Акцент1 2" xfId="54"/>
    <cellStyle name="Акцент2" xfId="55"/>
    <cellStyle name="Акцент2 2" xfId="56"/>
    <cellStyle name="Акцент3" xfId="57"/>
    <cellStyle name="Акцент3 2" xfId="58"/>
    <cellStyle name="Акцент4" xfId="59"/>
    <cellStyle name="Акцент4 2" xfId="60"/>
    <cellStyle name="Акцент5" xfId="61"/>
    <cellStyle name="Акцент5 2" xfId="62"/>
    <cellStyle name="Акцент6" xfId="63"/>
    <cellStyle name="Акцент6 2" xfId="64"/>
    <cellStyle name="Ввод " xfId="65"/>
    <cellStyle name="Ввод  2" xfId="66"/>
    <cellStyle name="Вывод" xfId="67"/>
    <cellStyle name="Вывод 2" xfId="68"/>
    <cellStyle name="Вычисление" xfId="69"/>
    <cellStyle name="Вычисление 2" xfId="70"/>
    <cellStyle name="Hyperlink" xfId="71"/>
    <cellStyle name="Currency" xfId="72"/>
    <cellStyle name="Currency [0]" xfId="73"/>
    <cellStyle name="Денежный 2" xfId="74"/>
    <cellStyle name="Денежный 2 2" xfId="75"/>
    <cellStyle name="Заголовок 1" xfId="76"/>
    <cellStyle name="Заголовок 1 2" xfId="77"/>
    <cellStyle name="Заголовок 2" xfId="78"/>
    <cellStyle name="Заголовок 2 2" xfId="79"/>
    <cellStyle name="Заголовок 3" xfId="80"/>
    <cellStyle name="Заголовок 3 2" xfId="81"/>
    <cellStyle name="Заголовок 4" xfId="82"/>
    <cellStyle name="Заголовок 4 2" xfId="83"/>
    <cellStyle name="Итог" xfId="84"/>
    <cellStyle name="Итог 2" xfId="85"/>
    <cellStyle name="Контрольная ячейка" xfId="86"/>
    <cellStyle name="Контрольная ячейка 2" xfId="87"/>
    <cellStyle name="Название" xfId="88"/>
    <cellStyle name="Название 2" xfId="89"/>
    <cellStyle name="Нейтральный" xfId="90"/>
    <cellStyle name="Нейтральный 2" xfId="91"/>
    <cellStyle name="Обычный 10" xfId="92"/>
    <cellStyle name="Обычный 11" xfId="93"/>
    <cellStyle name="Обычный 12" xfId="94"/>
    <cellStyle name="Обычный 15" xfId="95"/>
    <cellStyle name="Обычный 15 2" xfId="96"/>
    <cellStyle name="Обычный 15 2 2" xfId="97"/>
    <cellStyle name="Обычный 15 2 3" xfId="98"/>
    <cellStyle name="Обычный 15 3" xfId="99"/>
    <cellStyle name="Обычный 15 4" xfId="100"/>
    <cellStyle name="Обычный 2" xfId="101"/>
    <cellStyle name="Обычный 2 2" xfId="102"/>
    <cellStyle name="Обычный 2 3" xfId="103"/>
    <cellStyle name="Обычный 2 4" xfId="104"/>
    <cellStyle name="Обычный 2 5" xfId="105"/>
    <cellStyle name="Обычный 3" xfId="106"/>
    <cellStyle name="Обычный 3 2" xfId="107"/>
    <cellStyle name="Обычный 3 3" xfId="108"/>
    <cellStyle name="Обычный 3 3 2" xfId="109"/>
    <cellStyle name="Обычный 3 4" xfId="110"/>
    <cellStyle name="Обычный 4" xfId="111"/>
    <cellStyle name="Обычный 4 2" xfId="112"/>
    <cellStyle name="Обычный 4 3" xfId="113"/>
    <cellStyle name="Обычный 4 3 2" xfId="114"/>
    <cellStyle name="Обычный 5" xfId="115"/>
    <cellStyle name="Обычный 6" xfId="116"/>
    <cellStyle name="Обычный 7" xfId="117"/>
    <cellStyle name="Обычный 8" xfId="118"/>
    <cellStyle name="Обычный 8 2" xfId="119"/>
    <cellStyle name="Обычный 9" xfId="120"/>
    <cellStyle name="Обычный 9 2" xfId="121"/>
    <cellStyle name="Обычный_ведомственная на 2011-2013гг РУО" xfId="122"/>
    <cellStyle name="Обычный_ведомственная на 2011-2013гг РУО 2" xfId="123"/>
    <cellStyle name="Обычный_Приложения к решению сессии " xfId="124"/>
    <cellStyle name="Followed Hyperlink" xfId="125"/>
    <cellStyle name="Плохой" xfId="126"/>
    <cellStyle name="Плохой 2" xfId="127"/>
    <cellStyle name="Пояснение" xfId="128"/>
    <cellStyle name="Пояснение 2" xfId="129"/>
    <cellStyle name="Примечание" xfId="130"/>
    <cellStyle name="Примечание 2" xfId="131"/>
    <cellStyle name="Примечание 2 2" xfId="132"/>
    <cellStyle name="Percent" xfId="133"/>
    <cellStyle name="Связанная ячейка" xfId="134"/>
    <cellStyle name="Связанная ячейка 2" xfId="135"/>
    <cellStyle name="Стиль 1" xfId="136"/>
    <cellStyle name="Текст предупреждения" xfId="137"/>
    <cellStyle name="Текст предупреждения 2" xfId="138"/>
    <cellStyle name="Comma" xfId="139"/>
    <cellStyle name="Comma [0]" xfId="140"/>
    <cellStyle name="Финансовый 2" xfId="141"/>
    <cellStyle name="Финансовый 2 2" xfId="142"/>
    <cellStyle name="Финансовый 2 2 2" xfId="143"/>
    <cellStyle name="Финансовый 2 2 3" xfId="144"/>
    <cellStyle name="Финансовый 2 3" xfId="145"/>
    <cellStyle name="Финансовый 3" xfId="146"/>
    <cellStyle name="Финансовый 3 2" xfId="147"/>
    <cellStyle name="Финансовый 3 3" xfId="148"/>
    <cellStyle name="Финансовый 4" xfId="149"/>
    <cellStyle name="Хороший" xfId="150"/>
    <cellStyle name="Хороший 2" xfId="1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O34"/>
  <sheetViews>
    <sheetView view="pageBreakPreview" zoomScaleSheetLayoutView="100" workbookViewId="0" topLeftCell="A1">
      <selection activeCell="C23" sqref="C23"/>
    </sheetView>
  </sheetViews>
  <sheetFormatPr defaultColWidth="9.00390625" defaultRowHeight="12.75"/>
  <cols>
    <col min="1" max="1" width="2.75390625" style="2" customWidth="1"/>
    <col min="2" max="2" width="29.125" style="40" customWidth="1"/>
    <col min="3" max="3" width="41.125" style="40" customWidth="1"/>
    <col min="4" max="6" width="15.375" style="2" customWidth="1"/>
    <col min="7" max="7" width="9.125" style="2" customWidth="1"/>
    <col min="8" max="8" width="10.875" style="2" hidden="1" customWidth="1"/>
    <col min="9" max="9" width="9.125" style="2" hidden="1" customWidth="1"/>
    <col min="10" max="16384" width="9.125" style="2" customWidth="1"/>
  </cols>
  <sheetData>
    <row r="1" spans="3:6" ht="12.75">
      <c r="C1" s="2"/>
      <c r="E1" s="9"/>
      <c r="F1" s="137" t="s">
        <v>601</v>
      </c>
    </row>
    <row r="2" spans="3:6" ht="12.75">
      <c r="C2" s="2"/>
      <c r="E2" s="9"/>
      <c r="F2" s="138" t="s">
        <v>395</v>
      </c>
    </row>
    <row r="3" spans="3:6" ht="12.75">
      <c r="C3" s="2"/>
      <c r="E3" s="9"/>
      <c r="F3" s="139" t="s">
        <v>879</v>
      </c>
    </row>
    <row r="4" spans="3:6" ht="12.75">
      <c r="C4" s="2"/>
      <c r="E4" s="9"/>
      <c r="F4" s="139" t="s">
        <v>941</v>
      </c>
    </row>
    <row r="6" spans="2:6" ht="12.75">
      <c r="B6" s="715"/>
      <c r="C6" s="715"/>
      <c r="D6" s="715"/>
      <c r="E6" s="715"/>
      <c r="F6" s="715"/>
    </row>
    <row r="8" spans="2:6" ht="15.75" customHeight="1">
      <c r="B8" s="714" t="s">
        <v>93</v>
      </c>
      <c r="C8" s="714"/>
      <c r="D8" s="714"/>
      <c r="E8" s="714"/>
      <c r="F8" s="714"/>
    </row>
    <row r="9" spans="2:15" ht="15.75" customHeight="1">
      <c r="B9" s="714" t="s">
        <v>902</v>
      </c>
      <c r="C9" s="714"/>
      <c r="D9" s="714"/>
      <c r="E9" s="714"/>
      <c r="F9" s="714"/>
      <c r="M9" s="44"/>
      <c r="N9" s="45"/>
      <c r="O9" s="45"/>
    </row>
    <row r="10" spans="2:15" ht="12.75">
      <c r="B10" s="55"/>
      <c r="D10" s="40"/>
      <c r="E10" s="40"/>
      <c r="F10" s="40"/>
      <c r="M10" s="46"/>
      <c r="N10" s="45"/>
      <c r="O10" s="45"/>
    </row>
    <row r="11" spans="2:15" ht="14.25" thickBot="1">
      <c r="B11" s="55"/>
      <c r="D11" s="56"/>
      <c r="E11" s="56"/>
      <c r="F11" s="172" t="s">
        <v>161</v>
      </c>
      <c r="M11" s="47"/>
      <c r="N11" s="45"/>
      <c r="O11" s="45"/>
    </row>
    <row r="12" spans="2:15" ht="78.75" customHeight="1">
      <c r="B12" s="158" t="s">
        <v>437</v>
      </c>
      <c r="C12" s="159" t="s">
        <v>438</v>
      </c>
      <c r="D12" s="179" t="s">
        <v>689</v>
      </c>
      <c r="E12" s="179" t="s">
        <v>718</v>
      </c>
      <c r="F12" s="179" t="s">
        <v>880</v>
      </c>
      <c r="N12" s="45"/>
      <c r="O12" s="45"/>
    </row>
    <row r="13" spans="2:15" ht="31.5" hidden="1">
      <c r="B13" s="160" t="s">
        <v>699</v>
      </c>
      <c r="C13" s="161" t="s">
        <v>667</v>
      </c>
      <c r="D13" s="197">
        <f aca="true" t="shared" si="0" ref="D13:F14">D14</f>
        <v>0</v>
      </c>
      <c r="E13" s="197">
        <f t="shared" si="0"/>
        <v>0</v>
      </c>
      <c r="F13" s="197">
        <f t="shared" si="0"/>
        <v>0</v>
      </c>
      <c r="N13" s="45"/>
      <c r="O13" s="45"/>
    </row>
    <row r="14" spans="2:15" ht="47.25" hidden="1">
      <c r="B14" s="162" t="s">
        <v>700</v>
      </c>
      <c r="C14" s="163" t="s">
        <v>707</v>
      </c>
      <c r="D14" s="198">
        <f t="shared" si="0"/>
        <v>0</v>
      </c>
      <c r="E14" s="198">
        <f t="shared" si="0"/>
        <v>0</v>
      </c>
      <c r="F14" s="198">
        <f t="shared" si="0"/>
        <v>0</v>
      </c>
      <c r="N14" s="45"/>
      <c r="O14" s="45"/>
    </row>
    <row r="15" spans="2:15" ht="48.75" customHeight="1" hidden="1">
      <c r="B15" s="164" t="s">
        <v>668</v>
      </c>
      <c r="C15" s="165" t="s">
        <v>701</v>
      </c>
      <c r="D15" s="199">
        <v>0</v>
      </c>
      <c r="E15" s="199">
        <v>0</v>
      </c>
      <c r="F15" s="199">
        <v>0</v>
      </c>
      <c r="M15" s="45"/>
      <c r="N15" s="45"/>
      <c r="O15" s="45"/>
    </row>
    <row r="16" spans="2:15" ht="49.5" customHeight="1" hidden="1">
      <c r="B16" s="60" t="s">
        <v>439</v>
      </c>
      <c r="C16" s="61" t="s">
        <v>746</v>
      </c>
      <c r="D16" s="180">
        <f>D18-D20</f>
        <v>0</v>
      </c>
      <c r="E16" s="180">
        <f>E18-E20</f>
        <v>0</v>
      </c>
      <c r="F16" s="180">
        <f>F18-F20</f>
        <v>0</v>
      </c>
      <c r="M16" s="8"/>
      <c r="N16" s="9"/>
      <c r="O16" s="9"/>
    </row>
    <row r="17" spans="2:15" ht="63" customHeight="1" hidden="1">
      <c r="B17" s="62" t="s">
        <v>406</v>
      </c>
      <c r="C17" s="166" t="s">
        <v>702</v>
      </c>
      <c r="D17" s="181">
        <f>D18-D20</f>
        <v>0</v>
      </c>
      <c r="E17" s="181">
        <f>E18-E20</f>
        <v>0</v>
      </c>
      <c r="F17" s="181">
        <f>F18-F20</f>
        <v>0</v>
      </c>
      <c r="M17" s="43"/>
      <c r="N17" s="9"/>
      <c r="O17" s="9"/>
    </row>
    <row r="18" spans="2:15" ht="69" customHeight="1" hidden="1">
      <c r="B18" s="63" t="s">
        <v>73</v>
      </c>
      <c r="C18" s="64" t="s">
        <v>703</v>
      </c>
      <c r="D18" s="182">
        <f>D19</f>
        <v>0</v>
      </c>
      <c r="E18" s="182">
        <f>E19</f>
        <v>0</v>
      </c>
      <c r="F18" s="182">
        <f>F19</f>
        <v>0</v>
      </c>
      <c r="N18" s="9"/>
      <c r="O18" s="9"/>
    </row>
    <row r="19" spans="2:15" ht="79.5" customHeight="1" hidden="1">
      <c r="B19" s="65" t="s">
        <v>74</v>
      </c>
      <c r="C19" s="66" t="s">
        <v>704</v>
      </c>
      <c r="D19" s="183"/>
      <c r="E19" s="183">
        <v>0</v>
      </c>
      <c r="F19" s="183">
        <v>0</v>
      </c>
      <c r="N19" s="9"/>
      <c r="O19" s="9"/>
    </row>
    <row r="20" spans="2:6" s="41" customFormat="1" ht="81" customHeight="1" hidden="1">
      <c r="B20" s="67" t="s">
        <v>75</v>
      </c>
      <c r="C20" s="64" t="s">
        <v>705</v>
      </c>
      <c r="D20" s="182">
        <f>D21</f>
        <v>0</v>
      </c>
      <c r="E20" s="182">
        <f>E21</f>
        <v>0</v>
      </c>
      <c r="F20" s="182">
        <f>F21</f>
        <v>0</v>
      </c>
    </row>
    <row r="21" spans="2:6" ht="81" customHeight="1" hidden="1">
      <c r="B21" s="65" t="s">
        <v>76</v>
      </c>
      <c r="C21" s="66" t="s">
        <v>706</v>
      </c>
      <c r="D21" s="183">
        <v>0</v>
      </c>
      <c r="E21" s="183">
        <v>0</v>
      </c>
      <c r="F21" s="183">
        <v>0</v>
      </c>
    </row>
    <row r="22" spans="2:6" ht="32.25" customHeight="1">
      <c r="B22" s="68" t="s">
        <v>45</v>
      </c>
      <c r="C22" s="69" t="s">
        <v>595</v>
      </c>
      <c r="D22" s="184">
        <f>-D24+D27</f>
        <v>41003.32199999993</v>
      </c>
      <c r="E22" s="184">
        <f>-E24+E27</f>
        <v>0</v>
      </c>
      <c r="F22" s="184">
        <f>-F24+F27</f>
        <v>0</v>
      </c>
    </row>
    <row r="23" spans="2:6" ht="31.5">
      <c r="B23" s="70" t="s">
        <v>1</v>
      </c>
      <c r="C23" s="71" t="s">
        <v>594</v>
      </c>
      <c r="D23" s="182">
        <f aca="true" t="shared" si="1" ref="D23:F25">D24</f>
        <v>1564019.86767</v>
      </c>
      <c r="E23" s="182">
        <f t="shared" si="1"/>
        <v>1626644.67187</v>
      </c>
      <c r="F23" s="182">
        <f t="shared" si="1"/>
        <v>1639227.54687</v>
      </c>
    </row>
    <row r="24" spans="2:6" ht="31.5">
      <c r="B24" s="72" t="s">
        <v>46</v>
      </c>
      <c r="C24" s="73" t="s">
        <v>47</v>
      </c>
      <c r="D24" s="185">
        <f t="shared" si="1"/>
        <v>1564019.86767</v>
      </c>
      <c r="E24" s="185">
        <f t="shared" si="1"/>
        <v>1626644.67187</v>
      </c>
      <c r="F24" s="185">
        <f t="shared" si="1"/>
        <v>1639227.54687</v>
      </c>
    </row>
    <row r="25" spans="2:6" ht="31.5">
      <c r="B25" s="74" t="s">
        <v>48</v>
      </c>
      <c r="C25" s="75" t="s">
        <v>115</v>
      </c>
      <c r="D25" s="183">
        <f t="shared" si="1"/>
        <v>1564019.86767</v>
      </c>
      <c r="E25" s="183">
        <f t="shared" si="1"/>
        <v>1626644.67187</v>
      </c>
      <c r="F25" s="183">
        <f t="shared" si="1"/>
        <v>1639227.54687</v>
      </c>
    </row>
    <row r="26" spans="2:6" ht="47.25">
      <c r="B26" s="74" t="s">
        <v>90</v>
      </c>
      <c r="C26" s="75" t="s">
        <v>99</v>
      </c>
      <c r="D26" s="183">
        <v>1564019.86767</v>
      </c>
      <c r="E26" s="183">
        <f>E30</f>
        <v>1626644.67187</v>
      </c>
      <c r="F26" s="183">
        <f>F30</f>
        <v>1639227.54687</v>
      </c>
    </row>
    <row r="27" spans="2:6" ht="31.5">
      <c r="B27" s="70" t="s">
        <v>49</v>
      </c>
      <c r="C27" s="71" t="s">
        <v>116</v>
      </c>
      <c r="D27" s="182">
        <f>D29</f>
        <v>1605023.18967</v>
      </c>
      <c r="E27" s="182">
        <f>E29</f>
        <v>1626644.67187</v>
      </c>
      <c r="F27" s="182">
        <f>F29</f>
        <v>1639227.54687</v>
      </c>
    </row>
    <row r="28" spans="2:6" ht="36.75" customHeight="1">
      <c r="B28" s="74" t="s">
        <v>77</v>
      </c>
      <c r="C28" s="75" t="s">
        <v>117</v>
      </c>
      <c r="D28" s="183">
        <f aca="true" t="shared" si="2" ref="D28:F29">D29</f>
        <v>1605023.18967</v>
      </c>
      <c r="E28" s="183">
        <f t="shared" si="2"/>
        <v>1626644.67187</v>
      </c>
      <c r="F28" s="183">
        <f t="shared" si="2"/>
        <v>1639227.54687</v>
      </c>
    </row>
    <row r="29" spans="2:6" ht="31.5">
      <c r="B29" s="74" t="s">
        <v>114</v>
      </c>
      <c r="C29" s="75" t="s">
        <v>113</v>
      </c>
      <c r="D29" s="186">
        <f t="shared" si="2"/>
        <v>1605023.18967</v>
      </c>
      <c r="E29" s="186">
        <f t="shared" si="2"/>
        <v>1626644.67187</v>
      </c>
      <c r="F29" s="186">
        <f t="shared" si="2"/>
        <v>1639227.54687</v>
      </c>
    </row>
    <row r="30" spans="2:6" ht="48" thickBot="1">
      <c r="B30" s="74" t="s">
        <v>91</v>
      </c>
      <c r="C30" s="167" t="s">
        <v>78</v>
      </c>
      <c r="D30" s="186">
        <v>1605023.18967</v>
      </c>
      <c r="E30" s="186">
        <v>1626644.67187</v>
      </c>
      <c r="F30" s="186">
        <v>1639227.54687</v>
      </c>
    </row>
    <row r="31" spans="2:6" ht="16.5" thickBot="1">
      <c r="B31" s="716" t="s">
        <v>2</v>
      </c>
      <c r="C31" s="717"/>
      <c r="D31" s="187">
        <f>D16+D22+D13</f>
        <v>41003.32199999993</v>
      </c>
      <c r="E31" s="187">
        <f>E16+E22+E13</f>
        <v>0</v>
      </c>
      <c r="F31" s="187">
        <f>F16+F22+F13</f>
        <v>0</v>
      </c>
    </row>
    <row r="33" spans="2:6" ht="38.25" customHeight="1">
      <c r="B33" s="57"/>
      <c r="C33" s="58"/>
      <c r="D33" s="59"/>
      <c r="E33" s="59"/>
      <c r="F33" s="59"/>
    </row>
    <row r="34" ht="12.75">
      <c r="B34" s="42"/>
    </row>
  </sheetData>
  <sheetProtection/>
  <mergeCells count="4">
    <mergeCell ref="B8:F8"/>
    <mergeCell ref="B9:F9"/>
    <mergeCell ref="B6:F6"/>
    <mergeCell ref="B31:C31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2:C15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13.25390625" style="0" customWidth="1"/>
    <col min="2" max="2" width="37.25390625" style="0" customWidth="1"/>
    <col min="3" max="3" width="22.625" style="0" customWidth="1"/>
  </cols>
  <sheetData>
    <row r="2" ht="15.75">
      <c r="C2" s="93" t="s">
        <v>634</v>
      </c>
    </row>
    <row r="3" ht="15.75">
      <c r="C3" s="104" t="s">
        <v>395</v>
      </c>
    </row>
    <row r="4" ht="15.75">
      <c r="C4" s="372" t="s">
        <v>879</v>
      </c>
    </row>
    <row r="5" ht="15.75">
      <c r="C5" s="136" t="s">
        <v>941</v>
      </c>
    </row>
    <row r="6" ht="15.75">
      <c r="B6" s="4"/>
    </row>
    <row r="7" ht="15.75">
      <c r="C7" s="22"/>
    </row>
    <row r="8" spans="1:3" ht="20.25" customHeight="1">
      <c r="A8" s="714" t="s">
        <v>885</v>
      </c>
      <c r="B8" s="714"/>
      <c r="C8" s="714"/>
    </row>
    <row r="9" spans="1:3" ht="39.75" customHeight="1">
      <c r="A9" s="714"/>
      <c r="B9" s="714"/>
      <c r="C9" s="714"/>
    </row>
    <row r="11" spans="1:2" ht="16.5" thickBot="1">
      <c r="A11" s="4"/>
      <c r="B11" s="4"/>
    </row>
    <row r="12" spans="1:3" ht="15.75" customHeight="1">
      <c r="A12" s="792" t="s">
        <v>14</v>
      </c>
      <c r="B12" s="795" t="s">
        <v>68</v>
      </c>
      <c r="C12" s="798" t="s">
        <v>884</v>
      </c>
    </row>
    <row r="13" spans="1:3" ht="12.75" customHeight="1">
      <c r="A13" s="793"/>
      <c r="B13" s="796"/>
      <c r="C13" s="799"/>
    </row>
    <row r="14" spans="1:3" ht="101.25" customHeight="1" thickBot="1">
      <c r="A14" s="794"/>
      <c r="B14" s="797"/>
      <c r="C14" s="800"/>
    </row>
    <row r="15" spans="1:3" ht="16.5" thickBot="1">
      <c r="A15" s="171">
        <v>1</v>
      </c>
      <c r="B15" s="200" t="s">
        <v>153</v>
      </c>
      <c r="C15" s="502">
        <v>1609.65</v>
      </c>
    </row>
  </sheetData>
  <sheetProtection/>
  <mergeCells count="4">
    <mergeCell ref="A8:C9"/>
    <mergeCell ref="A12:A14"/>
    <mergeCell ref="B12:B14"/>
    <mergeCell ref="C12:C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2:C15"/>
  <sheetViews>
    <sheetView zoomScalePageLayoutView="0" workbookViewId="0" topLeftCell="A1">
      <selection activeCell="C12" sqref="C12:C14"/>
    </sheetView>
  </sheetViews>
  <sheetFormatPr defaultColWidth="9.00390625" defaultRowHeight="12.75"/>
  <cols>
    <col min="1" max="1" width="13.25390625" style="0" customWidth="1"/>
    <col min="2" max="2" width="37.25390625" style="0" customWidth="1"/>
    <col min="3" max="3" width="22.625" style="0" customWidth="1"/>
  </cols>
  <sheetData>
    <row r="2" ht="15.75">
      <c r="C2" s="93" t="s">
        <v>883</v>
      </c>
    </row>
    <row r="3" ht="15.75">
      <c r="C3" s="104" t="s">
        <v>395</v>
      </c>
    </row>
    <row r="4" ht="15.75">
      <c r="C4" s="372" t="s">
        <v>879</v>
      </c>
    </row>
    <row r="5" ht="15.75">
      <c r="C5" s="136" t="s">
        <v>941</v>
      </c>
    </row>
    <row r="6" ht="15.75">
      <c r="B6" s="4"/>
    </row>
    <row r="7" ht="15.75">
      <c r="C7" s="22"/>
    </row>
    <row r="8" spans="1:3" ht="20.25" customHeight="1">
      <c r="A8" s="714" t="s">
        <v>940</v>
      </c>
      <c r="B8" s="714"/>
      <c r="C8" s="714"/>
    </row>
    <row r="9" spans="1:3" ht="39.75" customHeight="1">
      <c r="A9" s="714"/>
      <c r="B9" s="714"/>
      <c r="C9" s="714"/>
    </row>
    <row r="11" spans="1:2" ht="16.5" thickBot="1">
      <c r="A11" s="4"/>
      <c r="B11" s="4"/>
    </row>
    <row r="12" spans="1:3" ht="15.75" customHeight="1">
      <c r="A12" s="792" t="s">
        <v>14</v>
      </c>
      <c r="B12" s="795" t="s">
        <v>68</v>
      </c>
      <c r="C12" s="798" t="s">
        <v>884</v>
      </c>
    </row>
    <row r="13" spans="1:3" ht="12.75" customHeight="1">
      <c r="A13" s="793"/>
      <c r="B13" s="796"/>
      <c r="C13" s="799"/>
    </row>
    <row r="14" spans="1:3" ht="101.25" customHeight="1" thickBot="1">
      <c r="A14" s="794"/>
      <c r="B14" s="797"/>
      <c r="C14" s="800"/>
    </row>
    <row r="15" spans="1:3" ht="16.5" thickBot="1">
      <c r="A15" s="171">
        <v>1</v>
      </c>
      <c r="B15" s="200" t="s">
        <v>153</v>
      </c>
      <c r="C15" s="502">
        <v>984.9</v>
      </c>
    </row>
  </sheetData>
  <sheetProtection/>
  <mergeCells count="4">
    <mergeCell ref="A8:C9"/>
    <mergeCell ref="A12:A14"/>
    <mergeCell ref="B12:B14"/>
    <mergeCell ref="C12:C1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Q2393"/>
  <sheetViews>
    <sheetView zoomScale="90" zoomScaleNormal="90" zoomScaleSheetLayoutView="100" workbookViewId="0" topLeftCell="A1">
      <selection activeCell="B11" sqref="B11:B13"/>
    </sheetView>
  </sheetViews>
  <sheetFormatPr defaultColWidth="7.00390625" defaultRowHeight="12.75"/>
  <cols>
    <col min="1" max="1" width="63.625" style="373" customWidth="1"/>
    <col min="2" max="2" width="41.75390625" style="373" customWidth="1"/>
    <col min="3" max="3" width="13.125" style="374" customWidth="1"/>
    <col min="4" max="4" width="13.375" style="375" customWidth="1"/>
    <col min="5" max="5" width="14.875" style="373" customWidth="1"/>
    <col min="6" max="6" width="10.875" style="373" customWidth="1"/>
    <col min="7" max="7" width="11.25390625" style="373" customWidth="1"/>
    <col min="8" max="9" width="11.125" style="373" customWidth="1"/>
    <col min="10" max="10" width="10.375" style="373" customWidth="1"/>
    <col min="11" max="11" width="12.75390625" style="373" customWidth="1"/>
    <col min="12" max="12" width="12.125" style="373" customWidth="1"/>
    <col min="13" max="13" width="12.875" style="373" customWidth="1"/>
    <col min="14" max="14" width="11.75390625" style="373" customWidth="1"/>
    <col min="15" max="15" width="13.125" style="373" customWidth="1"/>
    <col min="16" max="16" width="12.00390625" style="373" customWidth="1"/>
    <col min="17" max="17" width="10.75390625" style="373" customWidth="1"/>
    <col min="18" max="16384" width="7.00390625" style="373" customWidth="1"/>
  </cols>
  <sheetData>
    <row r="1" spans="8:17" ht="15.75" customHeight="1">
      <c r="H1" s="376"/>
      <c r="I1" s="376"/>
      <c r="Q1" s="288" t="s">
        <v>881</v>
      </c>
    </row>
    <row r="2" ht="15.75">
      <c r="Q2" s="289" t="s">
        <v>394</v>
      </c>
    </row>
    <row r="3" ht="15.75">
      <c r="Q3" s="290" t="s">
        <v>879</v>
      </c>
    </row>
    <row r="4" spans="8:17" ht="15.75">
      <c r="H4" s="287"/>
      <c r="I4" s="287"/>
      <c r="Q4" s="290" t="s">
        <v>941</v>
      </c>
    </row>
    <row r="6" spans="2:12" ht="12">
      <c r="B6" s="801"/>
      <c r="C6" s="801"/>
      <c r="D6" s="801"/>
      <c r="E6" s="801"/>
      <c r="F6" s="801"/>
      <c r="G6" s="801"/>
      <c r="H6" s="801"/>
      <c r="I6" s="801"/>
      <c r="J6" s="801"/>
      <c r="K6" s="801"/>
      <c r="L6" s="801"/>
    </row>
    <row r="8" spans="1:15" ht="12" customHeight="1">
      <c r="A8" s="802" t="s">
        <v>882</v>
      </c>
      <c r="B8" s="802"/>
      <c r="C8" s="802"/>
      <c r="D8" s="802"/>
      <c r="E8" s="802"/>
      <c r="F8" s="802"/>
      <c r="G8" s="802"/>
      <c r="H8" s="802"/>
      <c r="I8" s="802"/>
      <c r="J8" s="802"/>
      <c r="K8" s="802"/>
      <c r="L8" s="802"/>
      <c r="M8" s="802"/>
      <c r="N8" s="802"/>
      <c r="O8" s="802"/>
    </row>
    <row r="10" spans="1:17" ht="12.75" thickBot="1">
      <c r="A10" s="377"/>
      <c r="D10" s="378"/>
      <c r="Q10" s="373" t="s">
        <v>94</v>
      </c>
    </row>
    <row r="11" spans="1:17" ht="12" customHeight="1">
      <c r="A11" s="809" t="s">
        <v>555</v>
      </c>
      <c r="B11" s="803" t="s">
        <v>81</v>
      </c>
      <c r="C11" s="803" t="s">
        <v>689</v>
      </c>
      <c r="D11" s="803" t="s">
        <v>404</v>
      </c>
      <c r="E11" s="812" t="s">
        <v>82</v>
      </c>
      <c r="F11" s="812"/>
      <c r="G11" s="812"/>
      <c r="H11" s="812"/>
      <c r="I11" s="812"/>
      <c r="J11" s="812"/>
      <c r="K11" s="812"/>
      <c r="L11" s="812"/>
      <c r="M11" s="812"/>
      <c r="N11" s="379"/>
      <c r="O11" s="806" t="s">
        <v>127</v>
      </c>
      <c r="P11" s="818" t="s">
        <v>718</v>
      </c>
      <c r="Q11" s="815" t="s">
        <v>880</v>
      </c>
    </row>
    <row r="12" spans="1:17" ht="12">
      <c r="A12" s="810"/>
      <c r="B12" s="804"/>
      <c r="C12" s="804"/>
      <c r="D12" s="804"/>
      <c r="E12" s="380" t="s">
        <v>38</v>
      </c>
      <c r="F12" s="381" t="s">
        <v>103</v>
      </c>
      <c r="G12" s="380" t="s">
        <v>59</v>
      </c>
      <c r="H12" s="380" t="s">
        <v>60</v>
      </c>
      <c r="I12" s="381" t="s">
        <v>101</v>
      </c>
      <c r="J12" s="380" t="s">
        <v>52</v>
      </c>
      <c r="K12" s="380" t="s">
        <v>120</v>
      </c>
      <c r="L12" s="380" t="s">
        <v>63</v>
      </c>
      <c r="M12" s="382">
        <v>10</v>
      </c>
      <c r="N12" s="383">
        <v>11</v>
      </c>
      <c r="O12" s="807"/>
      <c r="P12" s="819"/>
      <c r="Q12" s="816"/>
    </row>
    <row r="13" spans="1:17" ht="98.25" customHeight="1" thickBot="1">
      <c r="A13" s="811"/>
      <c r="B13" s="805"/>
      <c r="C13" s="805"/>
      <c r="D13" s="805"/>
      <c r="E13" s="384" t="s">
        <v>37</v>
      </c>
      <c r="F13" s="384" t="s">
        <v>62</v>
      </c>
      <c r="G13" s="384" t="s">
        <v>64</v>
      </c>
      <c r="H13" s="384" t="s">
        <v>95</v>
      </c>
      <c r="I13" s="384" t="s">
        <v>603</v>
      </c>
      <c r="J13" s="385" t="s">
        <v>51</v>
      </c>
      <c r="K13" s="384" t="s">
        <v>97</v>
      </c>
      <c r="L13" s="384" t="s">
        <v>88</v>
      </c>
      <c r="M13" s="384" t="s">
        <v>132</v>
      </c>
      <c r="N13" s="386" t="s">
        <v>42</v>
      </c>
      <c r="O13" s="808"/>
      <c r="P13" s="820"/>
      <c r="Q13" s="817"/>
    </row>
    <row r="14" spans="1:17" s="536" customFormat="1" ht="31.5" customHeight="1">
      <c r="A14" s="526" t="s">
        <v>723</v>
      </c>
      <c r="B14" s="527"/>
      <c r="C14" s="528">
        <v>599.3</v>
      </c>
      <c r="D14" s="529" t="s">
        <v>83</v>
      </c>
      <c r="E14" s="530"/>
      <c r="F14" s="530"/>
      <c r="G14" s="530"/>
      <c r="H14" s="530"/>
      <c r="I14" s="530"/>
      <c r="J14" s="531">
        <f>C14</f>
        <v>599.3</v>
      </c>
      <c r="K14" s="530"/>
      <c r="L14" s="530"/>
      <c r="M14" s="530"/>
      <c r="N14" s="532"/>
      <c r="O14" s="533">
        <f>SUM(E14:M14)</f>
        <v>599.3</v>
      </c>
      <c r="P14" s="534">
        <v>599.3</v>
      </c>
      <c r="Q14" s="535">
        <v>599.3</v>
      </c>
    </row>
    <row r="15" spans="1:17" s="536" customFormat="1" ht="27" customHeight="1">
      <c r="A15" s="526" t="s">
        <v>724</v>
      </c>
      <c r="B15" s="527"/>
      <c r="C15" s="528">
        <v>127.3</v>
      </c>
      <c r="D15" s="529" t="s">
        <v>83</v>
      </c>
      <c r="E15" s="530"/>
      <c r="F15" s="530"/>
      <c r="G15" s="530"/>
      <c r="H15" s="530"/>
      <c r="I15" s="530"/>
      <c r="J15" s="531"/>
      <c r="K15" s="530">
        <f>C15</f>
        <v>127.3</v>
      </c>
      <c r="L15" s="530"/>
      <c r="M15" s="530"/>
      <c r="N15" s="532"/>
      <c r="O15" s="533">
        <f>SUM(E15:M15)</f>
        <v>127.3</v>
      </c>
      <c r="P15" s="537">
        <v>127.3</v>
      </c>
      <c r="Q15" s="538">
        <v>127.3</v>
      </c>
    </row>
    <row r="16" spans="1:17" s="536" customFormat="1" ht="62.25" customHeight="1">
      <c r="A16" s="539" t="s">
        <v>903</v>
      </c>
      <c r="B16" s="540"/>
      <c r="C16" s="541">
        <v>1266</v>
      </c>
      <c r="D16" s="529" t="s">
        <v>557</v>
      </c>
      <c r="E16" s="542"/>
      <c r="F16" s="542"/>
      <c r="G16" s="542"/>
      <c r="H16" s="542"/>
      <c r="I16" s="542"/>
      <c r="J16" s="543">
        <f>C16</f>
        <v>1266</v>
      </c>
      <c r="K16" s="542"/>
      <c r="L16" s="542"/>
      <c r="M16" s="542"/>
      <c r="N16" s="544"/>
      <c r="O16" s="533">
        <f>SUM(E16:M16)</f>
        <v>1266</v>
      </c>
      <c r="P16" s="545">
        <v>1266</v>
      </c>
      <c r="Q16" s="546">
        <v>1266</v>
      </c>
    </row>
    <row r="17" spans="1:17" s="536" customFormat="1" ht="62.25" customHeight="1">
      <c r="A17" s="539" t="s">
        <v>904</v>
      </c>
      <c r="B17" s="540"/>
      <c r="C17" s="541">
        <v>1827.5</v>
      </c>
      <c r="D17" s="529" t="s">
        <v>557</v>
      </c>
      <c r="E17" s="542"/>
      <c r="F17" s="542"/>
      <c r="G17" s="542"/>
      <c r="H17" s="542"/>
      <c r="I17" s="542"/>
      <c r="J17" s="543">
        <f>C17</f>
        <v>1827.5</v>
      </c>
      <c r="K17" s="542"/>
      <c r="L17" s="542"/>
      <c r="M17" s="542"/>
      <c r="N17" s="544"/>
      <c r="O17" s="533">
        <f>SUM(E17:M17)</f>
        <v>1827.5</v>
      </c>
      <c r="P17" s="545">
        <v>1462</v>
      </c>
      <c r="Q17" s="546">
        <v>1462</v>
      </c>
    </row>
    <row r="18" spans="1:17" s="536" customFormat="1" ht="77.25" customHeight="1">
      <c r="A18" s="547" t="s">
        <v>725</v>
      </c>
      <c r="B18" s="548" t="s">
        <v>609</v>
      </c>
      <c r="C18" s="549">
        <v>11581.9</v>
      </c>
      <c r="D18" s="550" t="s">
        <v>557</v>
      </c>
      <c r="E18" s="551"/>
      <c r="F18" s="542"/>
      <c r="G18" s="542"/>
      <c r="H18" s="542"/>
      <c r="I18" s="542"/>
      <c r="J18" s="543"/>
      <c r="K18" s="542"/>
      <c r="L18" s="542"/>
      <c r="M18" s="542">
        <f>C18</f>
        <v>11581.9</v>
      </c>
      <c r="N18" s="544"/>
      <c r="O18" s="533">
        <f>C18</f>
        <v>11581.9</v>
      </c>
      <c r="P18" s="545">
        <v>11735.4</v>
      </c>
      <c r="Q18" s="546">
        <v>3605</v>
      </c>
    </row>
    <row r="19" spans="1:17" s="536" customFormat="1" ht="45" customHeight="1">
      <c r="A19" s="547" t="s">
        <v>905</v>
      </c>
      <c r="B19" s="548"/>
      <c r="C19" s="549">
        <v>110.8</v>
      </c>
      <c r="D19" s="550" t="s">
        <v>83</v>
      </c>
      <c r="E19" s="551"/>
      <c r="F19" s="542"/>
      <c r="G19" s="542"/>
      <c r="H19" s="542"/>
      <c r="I19" s="542"/>
      <c r="J19" s="543"/>
      <c r="K19" s="542">
        <f>C19</f>
        <v>110.8</v>
      </c>
      <c r="L19" s="542"/>
      <c r="M19" s="542"/>
      <c r="N19" s="544"/>
      <c r="O19" s="533">
        <f>C19</f>
        <v>110.8</v>
      </c>
      <c r="P19" s="545">
        <v>110.9</v>
      </c>
      <c r="Q19" s="546">
        <v>34.4</v>
      </c>
    </row>
    <row r="20" spans="1:17" s="536" customFormat="1" ht="45" customHeight="1" thickBot="1">
      <c r="A20" s="547" t="s">
        <v>726</v>
      </c>
      <c r="B20" s="548"/>
      <c r="C20" s="549">
        <v>629.7</v>
      </c>
      <c r="D20" s="550" t="s">
        <v>83</v>
      </c>
      <c r="E20" s="551"/>
      <c r="F20" s="542"/>
      <c r="G20" s="542">
        <f>C20</f>
        <v>629.7</v>
      </c>
      <c r="H20" s="542"/>
      <c r="I20" s="542"/>
      <c r="J20" s="543"/>
      <c r="K20" s="542"/>
      <c r="L20" s="542"/>
      <c r="M20" s="542"/>
      <c r="N20" s="544"/>
      <c r="O20" s="533">
        <f>G20</f>
        <v>629.7</v>
      </c>
      <c r="P20" s="545">
        <v>629.7</v>
      </c>
      <c r="Q20" s="546">
        <v>629.7</v>
      </c>
    </row>
    <row r="21" spans="1:17" s="536" customFormat="1" ht="12.75" thickBot="1">
      <c r="A21" s="552" t="s">
        <v>230</v>
      </c>
      <c r="B21" s="553"/>
      <c r="C21" s="554">
        <f>SUM(C14:C20)</f>
        <v>16142.5</v>
      </c>
      <c r="D21" s="554"/>
      <c r="E21" s="554">
        <f>SUM(E14:E20)</f>
        <v>0</v>
      </c>
      <c r="F21" s="554">
        <f aca="true" t="shared" si="0" ref="F21:N21">SUM(F14:F20)</f>
        <v>0</v>
      </c>
      <c r="G21" s="554">
        <f t="shared" si="0"/>
        <v>629.7</v>
      </c>
      <c r="H21" s="554">
        <f t="shared" si="0"/>
        <v>0</v>
      </c>
      <c r="I21" s="554">
        <f t="shared" si="0"/>
        <v>0</v>
      </c>
      <c r="J21" s="554">
        <f t="shared" si="0"/>
        <v>3692.8</v>
      </c>
      <c r="K21" s="554">
        <f t="shared" si="0"/>
        <v>238.1</v>
      </c>
      <c r="L21" s="554">
        <f t="shared" si="0"/>
        <v>0</v>
      </c>
      <c r="M21" s="554">
        <f t="shared" si="0"/>
        <v>11581.9</v>
      </c>
      <c r="N21" s="554">
        <f t="shared" si="0"/>
        <v>0</v>
      </c>
      <c r="O21" s="554">
        <f>O14+O15+O16+O17+O18+O19+O20</f>
        <v>16142.5</v>
      </c>
      <c r="P21" s="554">
        <f>P14+P15+P16+P17+P18+P19+P20</f>
        <v>15930.6</v>
      </c>
      <c r="Q21" s="554">
        <f>Q14+Q15+Q16+Q17+Q18+Q19+Q20</f>
        <v>7723.7</v>
      </c>
    </row>
    <row r="22" spans="1:17" s="536" customFormat="1" ht="198.75" customHeight="1">
      <c r="A22" s="813" t="s">
        <v>501</v>
      </c>
      <c r="B22" s="555" t="s">
        <v>502</v>
      </c>
      <c r="C22" s="556">
        <v>216481</v>
      </c>
      <c r="D22" s="557" t="s">
        <v>557</v>
      </c>
      <c r="E22" s="558"/>
      <c r="F22" s="558"/>
      <c r="G22" s="558"/>
      <c r="H22" s="558"/>
      <c r="I22" s="558"/>
      <c r="J22" s="559">
        <f>C22</f>
        <v>216481</v>
      </c>
      <c r="K22" s="558"/>
      <c r="L22" s="558"/>
      <c r="M22" s="558"/>
      <c r="N22" s="560"/>
      <c r="O22" s="561">
        <f>SUM(E22:M22)</f>
        <v>216481</v>
      </c>
      <c r="P22" s="556">
        <v>212356.5</v>
      </c>
      <c r="Q22" s="562">
        <v>212356.5</v>
      </c>
    </row>
    <row r="23" spans="1:17" s="536" customFormat="1" ht="189.75" customHeight="1">
      <c r="A23" s="814"/>
      <c r="B23" s="529" t="s">
        <v>503</v>
      </c>
      <c r="C23" s="534">
        <v>70542.5</v>
      </c>
      <c r="D23" s="529" t="s">
        <v>557</v>
      </c>
      <c r="E23" s="530"/>
      <c r="F23" s="530"/>
      <c r="G23" s="530"/>
      <c r="H23" s="530"/>
      <c r="I23" s="530"/>
      <c r="J23" s="530">
        <f>C23</f>
        <v>70542.5</v>
      </c>
      <c r="K23" s="530"/>
      <c r="L23" s="530"/>
      <c r="M23" s="530"/>
      <c r="N23" s="532"/>
      <c r="O23" s="535">
        <f>SUM(E23:M23)</f>
        <v>70542.5</v>
      </c>
      <c r="P23" s="534">
        <v>70542.5</v>
      </c>
      <c r="Q23" s="564">
        <v>70542.5</v>
      </c>
    </row>
    <row r="24" spans="1:17" s="536" customFormat="1" ht="19.5" customHeight="1">
      <c r="A24" s="563" t="s">
        <v>127</v>
      </c>
      <c r="B24" s="529"/>
      <c r="C24" s="565">
        <f>C22+C23</f>
        <v>287023.5</v>
      </c>
      <c r="D24" s="529"/>
      <c r="E24" s="530"/>
      <c r="F24" s="530"/>
      <c r="G24" s="530"/>
      <c r="H24" s="530"/>
      <c r="I24" s="530"/>
      <c r="J24" s="530">
        <f>J22+J23</f>
        <v>287023.5</v>
      </c>
      <c r="K24" s="530"/>
      <c r="L24" s="530"/>
      <c r="M24" s="530"/>
      <c r="N24" s="532"/>
      <c r="O24" s="535">
        <f>SUM(E24:M24)</f>
        <v>287023.5</v>
      </c>
      <c r="P24" s="534">
        <f>P22+P23</f>
        <v>282899</v>
      </c>
      <c r="Q24" s="564">
        <f>Q22+Q23</f>
        <v>282899</v>
      </c>
    </row>
    <row r="25" spans="1:17" s="536" customFormat="1" ht="186" customHeight="1">
      <c r="A25" s="814" t="s">
        <v>504</v>
      </c>
      <c r="B25" s="566" t="s">
        <v>505</v>
      </c>
      <c r="C25" s="565">
        <v>119967.6</v>
      </c>
      <c r="D25" s="529" t="s">
        <v>557</v>
      </c>
      <c r="E25" s="530"/>
      <c r="F25" s="530"/>
      <c r="G25" s="530"/>
      <c r="H25" s="530"/>
      <c r="I25" s="530"/>
      <c r="J25" s="530">
        <f>C25</f>
        <v>119967.6</v>
      </c>
      <c r="K25" s="530"/>
      <c r="L25" s="530"/>
      <c r="M25" s="530"/>
      <c r="N25" s="532"/>
      <c r="O25" s="535">
        <f>J25</f>
        <v>119967.6</v>
      </c>
      <c r="P25" s="567">
        <v>119967.6</v>
      </c>
      <c r="Q25" s="546">
        <v>119967.6</v>
      </c>
    </row>
    <row r="26" spans="1:17" s="536" customFormat="1" ht="176.25" customHeight="1">
      <c r="A26" s="814"/>
      <c r="B26" s="529" t="s">
        <v>506</v>
      </c>
      <c r="C26" s="565">
        <v>67357.7</v>
      </c>
      <c r="D26" s="529" t="s">
        <v>557</v>
      </c>
      <c r="E26" s="530"/>
      <c r="F26" s="530"/>
      <c r="G26" s="530"/>
      <c r="H26" s="530"/>
      <c r="I26" s="530"/>
      <c r="J26" s="530">
        <f>C26</f>
        <v>67357.7</v>
      </c>
      <c r="K26" s="530"/>
      <c r="L26" s="530"/>
      <c r="M26" s="530"/>
      <c r="N26" s="532"/>
      <c r="O26" s="535">
        <f>J26</f>
        <v>67357.7</v>
      </c>
      <c r="P26" s="567">
        <v>67357.7</v>
      </c>
      <c r="Q26" s="546">
        <v>67357.7</v>
      </c>
    </row>
    <row r="27" spans="1:17" s="536" customFormat="1" ht="12">
      <c r="A27" s="563" t="s">
        <v>127</v>
      </c>
      <c r="B27" s="529"/>
      <c r="C27" s="565">
        <f>C25+C26</f>
        <v>187325.3</v>
      </c>
      <c r="D27" s="529"/>
      <c r="E27" s="530"/>
      <c r="F27" s="530"/>
      <c r="G27" s="530"/>
      <c r="H27" s="530"/>
      <c r="I27" s="530"/>
      <c r="J27" s="530">
        <f>C27</f>
        <v>187325.3</v>
      </c>
      <c r="K27" s="530"/>
      <c r="L27" s="530"/>
      <c r="M27" s="530"/>
      <c r="N27" s="532"/>
      <c r="O27" s="535">
        <f>J27</f>
        <v>187325.3</v>
      </c>
      <c r="P27" s="534">
        <f>P26+P25</f>
        <v>187325.3</v>
      </c>
      <c r="Q27" s="564">
        <f>Q26+Q25</f>
        <v>187325.3</v>
      </c>
    </row>
    <row r="28" spans="1:17" s="536" customFormat="1" ht="51" customHeight="1">
      <c r="A28" s="568" t="s">
        <v>721</v>
      </c>
      <c r="B28" s="529"/>
      <c r="C28" s="569">
        <v>143.1</v>
      </c>
      <c r="D28" s="529" t="s">
        <v>130</v>
      </c>
      <c r="E28" s="530"/>
      <c r="F28" s="530"/>
      <c r="G28" s="530"/>
      <c r="H28" s="530"/>
      <c r="I28" s="530"/>
      <c r="J28" s="530"/>
      <c r="K28" s="530"/>
      <c r="L28" s="530"/>
      <c r="M28" s="530"/>
      <c r="N28" s="532"/>
      <c r="O28" s="535">
        <f aca="true" t="shared" si="1" ref="O28:O36">SUM(E28:M28)</f>
        <v>0</v>
      </c>
      <c r="P28" s="570">
        <v>143.1</v>
      </c>
      <c r="Q28" s="535">
        <v>143.1</v>
      </c>
    </row>
    <row r="29" spans="1:17" s="536" customFormat="1" ht="84">
      <c r="A29" s="571" t="s">
        <v>719</v>
      </c>
      <c r="B29" s="572"/>
      <c r="C29" s="569">
        <v>11410.8</v>
      </c>
      <c r="D29" s="529" t="s">
        <v>557</v>
      </c>
      <c r="E29" s="530"/>
      <c r="F29" s="530"/>
      <c r="G29" s="530"/>
      <c r="H29" s="530"/>
      <c r="I29" s="530"/>
      <c r="J29" s="530"/>
      <c r="K29" s="530"/>
      <c r="L29" s="530"/>
      <c r="M29" s="530">
        <f>C29</f>
        <v>11410.8</v>
      </c>
      <c r="N29" s="532"/>
      <c r="O29" s="535">
        <f t="shared" si="1"/>
        <v>11410.8</v>
      </c>
      <c r="P29" s="570">
        <v>11410.8</v>
      </c>
      <c r="Q29" s="535">
        <v>11410.8</v>
      </c>
    </row>
    <row r="30" spans="1:17" s="536" customFormat="1" ht="60">
      <c r="A30" s="571" t="s">
        <v>720</v>
      </c>
      <c r="B30" s="572"/>
      <c r="C30" s="569">
        <v>1207.9</v>
      </c>
      <c r="D30" s="529" t="s">
        <v>83</v>
      </c>
      <c r="E30" s="530">
        <f>C30</f>
        <v>1207.9</v>
      </c>
      <c r="F30" s="530"/>
      <c r="G30" s="530"/>
      <c r="H30" s="530"/>
      <c r="I30" s="530"/>
      <c r="J30" s="530"/>
      <c r="K30" s="530"/>
      <c r="L30" s="530"/>
      <c r="M30" s="530"/>
      <c r="N30" s="532"/>
      <c r="O30" s="535">
        <f t="shared" si="1"/>
        <v>1207.9</v>
      </c>
      <c r="P30" s="570">
        <v>1207.9</v>
      </c>
      <c r="Q30" s="535">
        <v>1207.9</v>
      </c>
    </row>
    <row r="31" spans="1:17" s="536" customFormat="1" ht="60">
      <c r="A31" s="571" t="s">
        <v>722</v>
      </c>
      <c r="B31" s="529" t="s">
        <v>451</v>
      </c>
      <c r="C31" s="569">
        <v>1222.5</v>
      </c>
      <c r="D31" s="529" t="s">
        <v>83</v>
      </c>
      <c r="E31" s="530"/>
      <c r="F31" s="530"/>
      <c r="G31" s="530">
        <f>C31</f>
        <v>1222.5</v>
      </c>
      <c r="H31" s="530"/>
      <c r="I31" s="530"/>
      <c r="J31" s="530"/>
      <c r="K31" s="530"/>
      <c r="L31" s="530"/>
      <c r="M31" s="530"/>
      <c r="N31" s="532"/>
      <c r="O31" s="535">
        <f t="shared" si="1"/>
        <v>1222.5</v>
      </c>
      <c r="P31" s="570">
        <v>1222.5</v>
      </c>
      <c r="Q31" s="535">
        <v>1222.5</v>
      </c>
    </row>
    <row r="32" spans="1:17" s="536" customFormat="1" ht="82.5" customHeight="1">
      <c r="A32" s="571" t="s">
        <v>727</v>
      </c>
      <c r="B32" s="529"/>
      <c r="C32" s="569">
        <v>13029.8</v>
      </c>
      <c r="D32" s="529" t="s">
        <v>0</v>
      </c>
      <c r="E32" s="530"/>
      <c r="F32" s="530"/>
      <c r="G32" s="530"/>
      <c r="H32" s="530"/>
      <c r="I32" s="530"/>
      <c r="J32" s="530"/>
      <c r="K32" s="530"/>
      <c r="L32" s="530"/>
      <c r="M32" s="530"/>
      <c r="N32" s="532"/>
      <c r="O32" s="535">
        <f t="shared" si="1"/>
        <v>0</v>
      </c>
      <c r="P32" s="534">
        <v>10423.8</v>
      </c>
      <c r="Q32" s="564">
        <v>10423.8</v>
      </c>
    </row>
    <row r="33" spans="1:17" s="536" customFormat="1" ht="63.75" customHeight="1">
      <c r="A33" s="571" t="s">
        <v>728</v>
      </c>
      <c r="B33" s="529"/>
      <c r="C33" s="569">
        <v>3946.3</v>
      </c>
      <c r="D33" s="529" t="s">
        <v>0</v>
      </c>
      <c r="E33" s="530"/>
      <c r="F33" s="530"/>
      <c r="G33" s="530"/>
      <c r="H33" s="530"/>
      <c r="I33" s="530"/>
      <c r="J33" s="530"/>
      <c r="K33" s="530"/>
      <c r="L33" s="530"/>
      <c r="M33" s="530"/>
      <c r="N33" s="532"/>
      <c r="O33" s="535">
        <f t="shared" si="1"/>
        <v>0</v>
      </c>
      <c r="P33" s="534">
        <v>4084.4</v>
      </c>
      <c r="Q33" s="564">
        <v>0</v>
      </c>
    </row>
    <row r="34" spans="1:17" s="536" customFormat="1" ht="84">
      <c r="A34" s="571" t="s">
        <v>729</v>
      </c>
      <c r="B34" s="529"/>
      <c r="C34" s="569">
        <v>3252.4</v>
      </c>
      <c r="D34" s="529" t="s">
        <v>557</v>
      </c>
      <c r="E34" s="530"/>
      <c r="F34" s="530"/>
      <c r="G34" s="530"/>
      <c r="H34" s="530"/>
      <c r="I34" s="530"/>
      <c r="J34" s="530"/>
      <c r="K34" s="530"/>
      <c r="L34" s="530"/>
      <c r="M34" s="530">
        <f>C34</f>
        <v>3252.4</v>
      </c>
      <c r="N34" s="532"/>
      <c r="O34" s="535">
        <f t="shared" si="1"/>
        <v>3252.4</v>
      </c>
      <c r="P34" s="534">
        <v>3252.4</v>
      </c>
      <c r="Q34" s="564">
        <v>3252.4</v>
      </c>
    </row>
    <row r="35" spans="1:17" s="536" customFormat="1" ht="60">
      <c r="A35" s="571" t="s">
        <v>730</v>
      </c>
      <c r="B35" s="529"/>
      <c r="C35" s="569">
        <v>4049.8</v>
      </c>
      <c r="D35" s="529" t="s">
        <v>83</v>
      </c>
      <c r="E35" s="530"/>
      <c r="F35" s="530"/>
      <c r="G35" s="530"/>
      <c r="H35" s="530"/>
      <c r="I35" s="530"/>
      <c r="J35" s="530">
        <f>C35</f>
        <v>4049.8</v>
      </c>
      <c r="K35" s="530"/>
      <c r="L35" s="530"/>
      <c r="M35" s="530"/>
      <c r="N35" s="532"/>
      <c r="O35" s="535">
        <f t="shared" si="1"/>
        <v>4049.8</v>
      </c>
      <c r="P35" s="570">
        <v>4049.8</v>
      </c>
      <c r="Q35" s="535">
        <v>4049.8</v>
      </c>
    </row>
    <row r="36" spans="1:17" s="536" customFormat="1" ht="41.25" customHeight="1">
      <c r="A36" s="571" t="s">
        <v>507</v>
      </c>
      <c r="B36" s="572"/>
      <c r="C36" s="569">
        <v>313.9</v>
      </c>
      <c r="D36" s="529" t="s">
        <v>83</v>
      </c>
      <c r="E36" s="530">
        <f>C36</f>
        <v>313.9</v>
      </c>
      <c r="F36" s="530"/>
      <c r="G36" s="530"/>
      <c r="H36" s="530"/>
      <c r="I36" s="530"/>
      <c r="J36" s="530"/>
      <c r="K36" s="530"/>
      <c r="L36" s="530"/>
      <c r="M36" s="530"/>
      <c r="N36" s="532"/>
      <c r="O36" s="535">
        <f t="shared" si="1"/>
        <v>313.9</v>
      </c>
      <c r="P36" s="570">
        <v>313.9</v>
      </c>
      <c r="Q36" s="535">
        <v>313.9</v>
      </c>
    </row>
    <row r="37" spans="1:17" s="536" customFormat="1" ht="68.25" customHeight="1">
      <c r="A37" s="571" t="s">
        <v>403</v>
      </c>
      <c r="B37" s="527"/>
      <c r="C37" s="569">
        <v>1174.6</v>
      </c>
      <c r="D37" s="529" t="s">
        <v>83</v>
      </c>
      <c r="E37" s="530">
        <f>C37</f>
        <v>1174.6</v>
      </c>
      <c r="F37" s="530"/>
      <c r="G37" s="530"/>
      <c r="H37" s="530"/>
      <c r="I37" s="530"/>
      <c r="J37" s="530"/>
      <c r="K37" s="530"/>
      <c r="L37" s="530"/>
      <c r="M37" s="530"/>
      <c r="N37" s="532"/>
      <c r="O37" s="535">
        <f>C37</f>
        <v>1174.6</v>
      </c>
      <c r="P37" s="570">
        <v>1174.6</v>
      </c>
      <c r="Q37" s="535">
        <v>1174.6</v>
      </c>
    </row>
    <row r="38" spans="1:17" s="536" customFormat="1" ht="84">
      <c r="A38" s="571" t="s">
        <v>452</v>
      </c>
      <c r="B38" s="529"/>
      <c r="C38" s="565">
        <v>28101</v>
      </c>
      <c r="D38" s="529" t="s">
        <v>83</v>
      </c>
      <c r="E38" s="530"/>
      <c r="F38" s="530"/>
      <c r="G38" s="530"/>
      <c r="H38" s="530">
        <f>C38</f>
        <v>28101</v>
      </c>
      <c r="I38" s="530"/>
      <c r="J38" s="530"/>
      <c r="K38" s="530"/>
      <c r="L38" s="530"/>
      <c r="M38" s="530"/>
      <c r="N38" s="532"/>
      <c r="O38" s="535">
        <f>SUM(E38:M38)</f>
        <v>28101</v>
      </c>
      <c r="P38" s="534">
        <v>33967.4</v>
      </c>
      <c r="Q38" s="564">
        <v>33967.4</v>
      </c>
    </row>
    <row r="39" spans="1:17" s="536" customFormat="1" ht="74.25" customHeight="1">
      <c r="A39" s="571" t="s">
        <v>731</v>
      </c>
      <c r="B39" s="529"/>
      <c r="C39" s="565">
        <v>9660</v>
      </c>
      <c r="D39" s="529" t="s">
        <v>83</v>
      </c>
      <c r="E39" s="530"/>
      <c r="F39" s="530"/>
      <c r="G39" s="530"/>
      <c r="H39" s="530">
        <f>C39</f>
        <v>9660</v>
      </c>
      <c r="I39" s="530"/>
      <c r="J39" s="530"/>
      <c r="K39" s="530"/>
      <c r="L39" s="530"/>
      <c r="M39" s="530"/>
      <c r="N39" s="532"/>
      <c r="O39" s="535">
        <f>SUM(E39:M39)</f>
        <v>9660</v>
      </c>
      <c r="P39" s="567">
        <v>10813</v>
      </c>
      <c r="Q39" s="546">
        <v>10813</v>
      </c>
    </row>
    <row r="40" spans="1:17" s="536" customFormat="1" ht="60">
      <c r="A40" s="571" t="s">
        <v>610</v>
      </c>
      <c r="B40" s="529"/>
      <c r="C40" s="565">
        <v>945.4</v>
      </c>
      <c r="D40" s="529" t="s">
        <v>83</v>
      </c>
      <c r="E40" s="530"/>
      <c r="F40" s="530"/>
      <c r="G40" s="530"/>
      <c r="H40" s="530"/>
      <c r="I40" s="530">
        <f>C40</f>
        <v>945.4</v>
      </c>
      <c r="J40" s="530"/>
      <c r="K40" s="530"/>
      <c r="L40" s="530"/>
      <c r="M40" s="530"/>
      <c r="N40" s="532"/>
      <c r="O40" s="535">
        <f>G40+I40</f>
        <v>945.4</v>
      </c>
      <c r="P40" s="534">
        <v>900.4</v>
      </c>
      <c r="Q40" s="564">
        <v>900.4</v>
      </c>
    </row>
    <row r="41" spans="1:17" s="536" customFormat="1" ht="108" customHeight="1">
      <c r="A41" s="571" t="s">
        <v>732</v>
      </c>
      <c r="B41" s="529"/>
      <c r="C41" s="565">
        <v>516.6</v>
      </c>
      <c r="D41" s="529" t="s">
        <v>557</v>
      </c>
      <c r="E41" s="530"/>
      <c r="F41" s="530"/>
      <c r="G41" s="530"/>
      <c r="H41" s="530"/>
      <c r="I41" s="530"/>
      <c r="J41" s="530"/>
      <c r="K41" s="530"/>
      <c r="L41" s="530"/>
      <c r="M41" s="530">
        <f>C41</f>
        <v>516.6</v>
      </c>
      <c r="N41" s="532"/>
      <c r="O41" s="535">
        <f aca="true" t="shared" si="2" ref="O41:O48">C41</f>
        <v>516.6</v>
      </c>
      <c r="P41" s="534">
        <v>516.6</v>
      </c>
      <c r="Q41" s="564">
        <v>516.6</v>
      </c>
    </row>
    <row r="42" spans="1:17" s="536" customFormat="1" ht="72">
      <c r="A42" s="571" t="s">
        <v>556</v>
      </c>
      <c r="B42" s="529"/>
      <c r="C42" s="565">
        <v>1.1</v>
      </c>
      <c r="D42" s="529" t="s">
        <v>83</v>
      </c>
      <c r="E42" s="530">
        <f>C42</f>
        <v>1.1</v>
      </c>
      <c r="F42" s="530"/>
      <c r="G42" s="530"/>
      <c r="H42" s="530"/>
      <c r="I42" s="530"/>
      <c r="J42" s="530"/>
      <c r="K42" s="530"/>
      <c r="L42" s="530"/>
      <c r="M42" s="530"/>
      <c r="N42" s="532"/>
      <c r="O42" s="535">
        <f t="shared" si="2"/>
        <v>1.1</v>
      </c>
      <c r="P42" s="534">
        <v>1</v>
      </c>
      <c r="Q42" s="564">
        <v>0</v>
      </c>
    </row>
    <row r="43" spans="1:17" s="536" customFormat="1" ht="72">
      <c r="A43" s="571" t="s">
        <v>733</v>
      </c>
      <c r="B43" s="529"/>
      <c r="C43" s="565">
        <v>92.4</v>
      </c>
      <c r="D43" s="529" t="s">
        <v>83</v>
      </c>
      <c r="E43" s="530">
        <f>C43</f>
        <v>92.4</v>
      </c>
      <c r="F43" s="530"/>
      <c r="G43" s="530"/>
      <c r="H43" s="530"/>
      <c r="I43" s="530"/>
      <c r="J43" s="530"/>
      <c r="K43" s="530"/>
      <c r="L43" s="530"/>
      <c r="M43" s="530"/>
      <c r="N43" s="532"/>
      <c r="O43" s="535">
        <f t="shared" si="2"/>
        <v>92.4</v>
      </c>
      <c r="P43" s="534">
        <v>92.4</v>
      </c>
      <c r="Q43" s="564">
        <v>92.4</v>
      </c>
    </row>
    <row r="44" spans="1:17" s="536" customFormat="1" ht="60">
      <c r="A44" s="568" t="s">
        <v>734</v>
      </c>
      <c r="B44" s="529"/>
      <c r="C44" s="565">
        <v>8318.9</v>
      </c>
      <c r="D44" s="529" t="s">
        <v>557</v>
      </c>
      <c r="E44" s="530"/>
      <c r="F44" s="530"/>
      <c r="G44" s="530"/>
      <c r="H44" s="530"/>
      <c r="I44" s="530"/>
      <c r="J44" s="530">
        <f>C44</f>
        <v>8318.9</v>
      </c>
      <c r="K44" s="530"/>
      <c r="L44" s="530"/>
      <c r="M44" s="530"/>
      <c r="N44" s="532"/>
      <c r="O44" s="535">
        <f t="shared" si="2"/>
        <v>8318.9</v>
      </c>
      <c r="P44" s="534">
        <v>8318.9</v>
      </c>
      <c r="Q44" s="564">
        <v>8318.9</v>
      </c>
    </row>
    <row r="45" spans="1:17" s="536" customFormat="1" ht="72">
      <c r="A45" s="568" t="s">
        <v>735</v>
      </c>
      <c r="B45" s="529"/>
      <c r="C45" s="565">
        <v>1266.6</v>
      </c>
      <c r="D45" s="529" t="s">
        <v>83</v>
      </c>
      <c r="E45" s="530"/>
      <c r="F45" s="530"/>
      <c r="G45" s="530"/>
      <c r="H45" s="530"/>
      <c r="I45" s="530"/>
      <c r="J45" s="530"/>
      <c r="K45" s="530"/>
      <c r="L45" s="530"/>
      <c r="M45" s="530">
        <f>C45</f>
        <v>1266.6</v>
      </c>
      <c r="N45" s="532"/>
      <c r="O45" s="535">
        <f t="shared" si="2"/>
        <v>1266.6</v>
      </c>
      <c r="P45" s="567">
        <v>1266.6</v>
      </c>
      <c r="Q45" s="546">
        <v>1266.6</v>
      </c>
    </row>
    <row r="46" spans="1:17" s="536" customFormat="1" ht="72">
      <c r="A46" s="568" t="s">
        <v>736</v>
      </c>
      <c r="B46" s="529"/>
      <c r="C46" s="565">
        <f>2029.7+61.7</f>
        <v>2091.4</v>
      </c>
      <c r="D46" s="529" t="s">
        <v>83</v>
      </c>
      <c r="E46" s="530">
        <v>61.7</v>
      </c>
      <c r="F46" s="530"/>
      <c r="G46" s="530"/>
      <c r="H46" s="530"/>
      <c r="I46" s="530"/>
      <c r="J46" s="530"/>
      <c r="K46" s="530"/>
      <c r="L46" s="530"/>
      <c r="M46" s="530">
        <f>C46-61.7</f>
        <v>2029.7</v>
      </c>
      <c r="N46" s="532"/>
      <c r="O46" s="535">
        <f t="shared" si="2"/>
        <v>2091.4</v>
      </c>
      <c r="P46" s="534">
        <f>2022+61.7</f>
        <v>2083.7</v>
      </c>
      <c r="Q46" s="564">
        <f>1925.7+61.7</f>
        <v>1987.4</v>
      </c>
    </row>
    <row r="47" spans="1:17" s="536" customFormat="1" ht="60">
      <c r="A47" s="568" t="s">
        <v>737</v>
      </c>
      <c r="B47" s="529"/>
      <c r="C47" s="565">
        <v>3820.8</v>
      </c>
      <c r="D47" s="529" t="s">
        <v>83</v>
      </c>
      <c r="E47" s="530"/>
      <c r="F47" s="530"/>
      <c r="G47" s="530">
        <f>C47</f>
        <v>3820.8</v>
      </c>
      <c r="H47" s="530"/>
      <c r="I47" s="530"/>
      <c r="J47" s="530"/>
      <c r="K47" s="530"/>
      <c r="L47" s="530"/>
      <c r="M47" s="530"/>
      <c r="N47" s="532"/>
      <c r="O47" s="535">
        <f t="shared" si="2"/>
        <v>3820.8</v>
      </c>
      <c r="P47" s="567">
        <v>3180.6</v>
      </c>
      <c r="Q47" s="546">
        <v>3180.6</v>
      </c>
    </row>
    <row r="48" spans="1:17" s="536" customFormat="1" ht="96">
      <c r="A48" s="573" t="s">
        <v>738</v>
      </c>
      <c r="B48" s="574"/>
      <c r="C48" s="575">
        <v>27.4</v>
      </c>
      <c r="D48" s="550" t="s">
        <v>83</v>
      </c>
      <c r="E48" s="576">
        <f>C48</f>
        <v>27.4</v>
      </c>
      <c r="F48" s="576"/>
      <c r="G48" s="576"/>
      <c r="H48" s="576"/>
      <c r="I48" s="576"/>
      <c r="J48" s="576"/>
      <c r="K48" s="576"/>
      <c r="L48" s="576"/>
      <c r="M48" s="576"/>
      <c r="N48" s="577"/>
      <c r="O48" s="535">
        <f t="shared" si="2"/>
        <v>27.4</v>
      </c>
      <c r="P48" s="567">
        <v>27.4</v>
      </c>
      <c r="Q48" s="546">
        <v>27.4</v>
      </c>
    </row>
    <row r="49" spans="1:17" s="536" customFormat="1" ht="44.25" customHeight="1" thickBot="1">
      <c r="A49" s="568" t="s">
        <v>906</v>
      </c>
      <c r="B49" s="529"/>
      <c r="C49" s="565">
        <v>523</v>
      </c>
      <c r="D49" s="529" t="s">
        <v>83</v>
      </c>
      <c r="E49" s="530"/>
      <c r="F49" s="530"/>
      <c r="G49" s="530">
        <f>C49</f>
        <v>523</v>
      </c>
      <c r="H49" s="530"/>
      <c r="I49" s="530"/>
      <c r="J49" s="530"/>
      <c r="K49" s="530"/>
      <c r="L49" s="530"/>
      <c r="M49" s="530"/>
      <c r="N49" s="532"/>
      <c r="O49" s="535">
        <f>C49</f>
        <v>523</v>
      </c>
      <c r="P49" s="567">
        <v>523</v>
      </c>
      <c r="Q49" s="546">
        <v>523</v>
      </c>
    </row>
    <row r="50" spans="1:17" s="536" customFormat="1" ht="30.75" customHeight="1" thickBot="1">
      <c r="A50" s="552" t="s">
        <v>741</v>
      </c>
      <c r="B50" s="553"/>
      <c r="C50" s="578">
        <f>C47+C46+C45+C44+C43+C42+C41+C40+C39+C38+C37+C36+C35+C34+C33+C32+C31+C30+C29+C28+C26+C25+C23+C22+C48+C49</f>
        <v>569464.5</v>
      </c>
      <c r="D50" s="578"/>
      <c r="E50" s="578">
        <f>E47+E46+E45+E44+E43+E42+E41+E40+E39+E38+E37+E36+E35+E34+E33+E32+E31+E30+E29+E28+E26+E25+E23+E22+E48+E49</f>
        <v>2879</v>
      </c>
      <c r="F50" s="578">
        <f aca="true" t="shared" si="3" ref="F50:N50">F47+F46+F45+F44+F43+F42+F41+F40+F39+F38+F37+F36+F35+F34+F33+F32+F31+F30+F29+F28+F26+F25+F23+F22+F48+F49</f>
        <v>0</v>
      </c>
      <c r="G50" s="578">
        <f t="shared" si="3"/>
        <v>5566.3</v>
      </c>
      <c r="H50" s="578">
        <f t="shared" si="3"/>
        <v>37761</v>
      </c>
      <c r="I50" s="578">
        <f t="shared" si="3"/>
        <v>945.4</v>
      </c>
      <c r="J50" s="578">
        <f t="shared" si="3"/>
        <v>486717.5</v>
      </c>
      <c r="K50" s="578">
        <f t="shared" si="3"/>
        <v>0</v>
      </c>
      <c r="L50" s="578">
        <f t="shared" si="3"/>
        <v>0</v>
      </c>
      <c r="M50" s="578">
        <f t="shared" si="3"/>
        <v>18476.1</v>
      </c>
      <c r="N50" s="578">
        <f t="shared" si="3"/>
        <v>0</v>
      </c>
      <c r="O50" s="578">
        <f>O47+O46+O45+O44+O43+O42+O41+O40+O39+O38+O37+O36+O35+O34+O33+O32+O31+O30+O29+O28+O26+O25+O23+O22+O48+O49</f>
        <v>552345.3</v>
      </c>
      <c r="P50" s="579">
        <f>P47+P46+P45+P44+P43+P42+P41+P40+P39+P38+P37+P36+P35+P34+P33+P32+P31+P30+P29+P28+P26+P25+P23+P22+P48+P49</f>
        <v>569198.5</v>
      </c>
      <c r="Q50" s="580">
        <f>Q47+Q46+Q45+Q44+Q43+Q42+Q41+Q40+Q39+Q38+Q37+Q36+Q35+Q34+Q33+Q32+Q31+Q30+Q29+Q28+Q26+Q25+Q23+Q22+Q48+Q49</f>
        <v>565016.8</v>
      </c>
    </row>
    <row r="51" spans="1:17" s="536" customFormat="1" ht="29.25" customHeight="1">
      <c r="A51" s="581" t="s">
        <v>739</v>
      </c>
      <c r="B51" s="582"/>
      <c r="C51" s="583">
        <v>40607.4</v>
      </c>
      <c r="D51" s="584"/>
      <c r="E51" s="585"/>
      <c r="F51" s="585"/>
      <c r="G51" s="585"/>
      <c r="H51" s="585"/>
      <c r="I51" s="585"/>
      <c r="J51" s="585"/>
      <c r="K51" s="585"/>
      <c r="L51" s="585"/>
      <c r="M51" s="585"/>
      <c r="N51" s="586"/>
      <c r="O51" s="587">
        <f>C51</f>
        <v>40607.4</v>
      </c>
      <c r="P51" s="588">
        <v>5057.3</v>
      </c>
      <c r="Q51" s="587">
        <v>40607.4</v>
      </c>
    </row>
    <row r="52" spans="1:17" s="536" customFormat="1" ht="36" customHeight="1" thickBot="1">
      <c r="A52" s="589" t="s">
        <v>740</v>
      </c>
      <c r="B52" s="572"/>
      <c r="C52" s="590">
        <v>177750.7</v>
      </c>
      <c r="D52" s="590"/>
      <c r="E52" s="590"/>
      <c r="F52" s="590"/>
      <c r="G52" s="590"/>
      <c r="H52" s="590"/>
      <c r="I52" s="590"/>
      <c r="J52" s="590"/>
      <c r="K52" s="590"/>
      <c r="L52" s="590"/>
      <c r="M52" s="590"/>
      <c r="N52" s="591"/>
      <c r="O52" s="592">
        <f>C52</f>
        <v>177750.7</v>
      </c>
      <c r="P52" s="593">
        <v>177750.7</v>
      </c>
      <c r="Q52" s="592">
        <v>142200.6</v>
      </c>
    </row>
    <row r="53" spans="1:17" s="536" customFormat="1" ht="12.75" thickBot="1">
      <c r="A53" s="594" t="s">
        <v>231</v>
      </c>
      <c r="B53" s="595"/>
      <c r="C53" s="578">
        <f>C51+C52+C50+C21</f>
        <v>803965.1</v>
      </c>
      <c r="D53" s="578"/>
      <c r="E53" s="578">
        <f>E51+E52+E50+E21</f>
        <v>2879</v>
      </c>
      <c r="F53" s="578">
        <f>F51+F52+F50+F21</f>
        <v>0</v>
      </c>
      <c r="G53" s="578">
        <f aca="true" t="shared" si="4" ref="G53:N53">G51+G52+G50+G21</f>
        <v>6196</v>
      </c>
      <c r="H53" s="578">
        <f t="shared" si="4"/>
        <v>37761</v>
      </c>
      <c r="I53" s="578">
        <f t="shared" si="4"/>
        <v>945.4</v>
      </c>
      <c r="J53" s="578">
        <f t="shared" si="4"/>
        <v>490410.3</v>
      </c>
      <c r="K53" s="578">
        <f t="shared" si="4"/>
        <v>238.1</v>
      </c>
      <c r="L53" s="578">
        <f t="shared" si="4"/>
        <v>0</v>
      </c>
      <c r="M53" s="578">
        <f t="shared" si="4"/>
        <v>30058</v>
      </c>
      <c r="N53" s="578">
        <f t="shared" si="4"/>
        <v>0</v>
      </c>
      <c r="O53" s="578">
        <f>O51+O52+O50+O21</f>
        <v>786845.9</v>
      </c>
      <c r="P53" s="578">
        <f>P51+P52+P50+P21</f>
        <v>767937.1</v>
      </c>
      <c r="Q53" s="578">
        <f>Q51+Q52+Q50+Q21</f>
        <v>755548.5</v>
      </c>
    </row>
    <row r="54" spans="3:4" s="371" customFormat="1" ht="12">
      <c r="C54" s="387"/>
      <c r="D54" s="375"/>
    </row>
    <row r="55" spans="3:15" s="371" customFormat="1" ht="12">
      <c r="C55" s="387"/>
      <c r="D55" s="375"/>
      <c r="O55" s="405"/>
    </row>
    <row r="56" spans="3:17" s="371" customFormat="1" ht="12">
      <c r="C56" s="387"/>
      <c r="D56" s="387"/>
      <c r="E56" s="387"/>
      <c r="F56" s="387"/>
      <c r="G56" s="387"/>
      <c r="H56" s="387"/>
      <c r="I56" s="387"/>
      <c r="J56" s="387"/>
      <c r="K56" s="387"/>
      <c r="L56" s="387"/>
      <c r="M56" s="387"/>
      <c r="N56" s="387"/>
      <c r="O56" s="387"/>
      <c r="P56" s="387"/>
      <c r="Q56" s="387"/>
    </row>
    <row r="57" spans="3:4" s="371" customFormat="1" ht="12">
      <c r="C57" s="387"/>
      <c r="D57" s="375"/>
    </row>
    <row r="58" spans="3:4" s="371" customFormat="1" ht="12">
      <c r="C58" s="387"/>
      <c r="D58" s="375"/>
    </row>
    <row r="59" spans="3:4" s="371" customFormat="1" ht="12">
      <c r="C59" s="387"/>
      <c r="D59" s="375"/>
    </row>
    <row r="60" spans="3:4" s="371" customFormat="1" ht="12">
      <c r="C60" s="387"/>
      <c r="D60" s="375"/>
    </row>
    <row r="61" spans="3:4" s="371" customFormat="1" ht="12">
      <c r="C61" s="387"/>
      <c r="D61" s="375"/>
    </row>
    <row r="62" spans="3:4" s="371" customFormat="1" ht="12">
      <c r="C62" s="387"/>
      <c r="D62" s="375"/>
    </row>
    <row r="63" spans="3:4" s="371" customFormat="1" ht="12">
      <c r="C63" s="387"/>
      <c r="D63" s="375"/>
    </row>
    <row r="64" spans="3:4" s="371" customFormat="1" ht="12">
      <c r="C64" s="387"/>
      <c r="D64" s="375"/>
    </row>
    <row r="65" spans="3:4" s="371" customFormat="1" ht="12">
      <c r="C65" s="387"/>
      <c r="D65" s="375"/>
    </row>
    <row r="66" spans="3:4" s="371" customFormat="1" ht="12">
      <c r="C66" s="387"/>
      <c r="D66" s="375"/>
    </row>
    <row r="67" spans="3:4" s="371" customFormat="1" ht="12">
      <c r="C67" s="387"/>
      <c r="D67" s="375"/>
    </row>
    <row r="68" spans="3:4" s="371" customFormat="1" ht="12">
      <c r="C68" s="387"/>
      <c r="D68" s="375"/>
    </row>
    <row r="69" spans="3:4" s="371" customFormat="1" ht="12">
      <c r="C69" s="387"/>
      <c r="D69" s="375"/>
    </row>
    <row r="70" spans="3:4" s="371" customFormat="1" ht="12">
      <c r="C70" s="387"/>
      <c r="D70" s="375"/>
    </row>
    <row r="71" spans="3:4" s="371" customFormat="1" ht="12">
      <c r="C71" s="387"/>
      <c r="D71" s="375"/>
    </row>
    <row r="72" spans="3:4" s="371" customFormat="1" ht="12">
      <c r="C72" s="387"/>
      <c r="D72" s="375"/>
    </row>
    <row r="73" spans="3:4" s="371" customFormat="1" ht="12">
      <c r="C73" s="387"/>
      <c r="D73" s="375"/>
    </row>
    <row r="74" spans="3:4" s="371" customFormat="1" ht="12">
      <c r="C74" s="387"/>
      <c r="D74" s="375"/>
    </row>
    <row r="75" spans="3:4" s="371" customFormat="1" ht="12">
      <c r="C75" s="387"/>
      <c r="D75" s="375"/>
    </row>
    <row r="76" spans="3:4" s="371" customFormat="1" ht="12">
      <c r="C76" s="387"/>
      <c r="D76" s="375"/>
    </row>
    <row r="77" spans="3:4" s="371" customFormat="1" ht="12">
      <c r="C77" s="387"/>
      <c r="D77" s="375"/>
    </row>
    <row r="78" spans="3:4" s="371" customFormat="1" ht="12">
      <c r="C78" s="387"/>
      <c r="D78" s="375"/>
    </row>
    <row r="79" spans="3:4" s="371" customFormat="1" ht="12">
      <c r="C79" s="387"/>
      <c r="D79" s="375"/>
    </row>
    <row r="80" spans="3:4" s="371" customFormat="1" ht="12">
      <c r="C80" s="387"/>
      <c r="D80" s="375"/>
    </row>
    <row r="81" spans="3:4" s="371" customFormat="1" ht="12">
      <c r="C81" s="387"/>
      <c r="D81" s="375"/>
    </row>
    <row r="82" spans="3:4" s="371" customFormat="1" ht="12">
      <c r="C82" s="387"/>
      <c r="D82" s="375"/>
    </row>
    <row r="83" spans="3:4" s="371" customFormat="1" ht="12">
      <c r="C83" s="387"/>
      <c r="D83" s="375"/>
    </row>
    <row r="84" spans="3:4" s="371" customFormat="1" ht="12">
      <c r="C84" s="387"/>
      <c r="D84" s="375"/>
    </row>
    <row r="85" spans="3:4" s="371" customFormat="1" ht="12">
      <c r="C85" s="387"/>
      <c r="D85" s="375"/>
    </row>
    <row r="86" spans="3:4" s="371" customFormat="1" ht="12">
      <c r="C86" s="387"/>
      <c r="D86" s="375"/>
    </row>
    <row r="87" spans="3:4" s="371" customFormat="1" ht="12">
      <c r="C87" s="387"/>
      <c r="D87" s="375"/>
    </row>
    <row r="88" spans="3:4" s="371" customFormat="1" ht="12">
      <c r="C88" s="387"/>
      <c r="D88" s="375"/>
    </row>
    <row r="89" spans="3:4" s="371" customFormat="1" ht="12">
      <c r="C89" s="387"/>
      <c r="D89" s="375"/>
    </row>
    <row r="90" spans="3:4" s="371" customFormat="1" ht="12">
      <c r="C90" s="387"/>
      <c r="D90" s="375"/>
    </row>
    <row r="91" spans="3:4" s="371" customFormat="1" ht="12">
      <c r="C91" s="387"/>
      <c r="D91" s="375"/>
    </row>
    <row r="92" spans="3:4" s="371" customFormat="1" ht="12">
      <c r="C92" s="387"/>
      <c r="D92" s="375"/>
    </row>
    <row r="93" spans="3:4" s="371" customFormat="1" ht="12">
      <c r="C93" s="387"/>
      <c r="D93" s="375"/>
    </row>
    <row r="94" spans="3:4" s="371" customFormat="1" ht="12">
      <c r="C94" s="387"/>
      <c r="D94" s="375"/>
    </row>
    <row r="95" spans="3:4" s="371" customFormat="1" ht="12">
      <c r="C95" s="387"/>
      <c r="D95" s="375"/>
    </row>
    <row r="96" spans="3:4" s="371" customFormat="1" ht="12">
      <c r="C96" s="387"/>
      <c r="D96" s="375"/>
    </row>
    <row r="97" spans="3:4" s="371" customFormat="1" ht="12">
      <c r="C97" s="387"/>
      <c r="D97" s="375"/>
    </row>
    <row r="98" spans="3:4" s="371" customFormat="1" ht="12">
      <c r="C98" s="387"/>
      <c r="D98" s="375"/>
    </row>
    <row r="99" spans="3:4" s="371" customFormat="1" ht="12">
      <c r="C99" s="387"/>
      <c r="D99" s="375"/>
    </row>
    <row r="100" spans="3:4" s="371" customFormat="1" ht="12">
      <c r="C100" s="387"/>
      <c r="D100" s="375"/>
    </row>
    <row r="101" spans="3:4" s="371" customFormat="1" ht="12">
      <c r="C101" s="387"/>
      <c r="D101" s="375"/>
    </row>
    <row r="102" spans="3:4" s="371" customFormat="1" ht="12">
      <c r="C102" s="387"/>
      <c r="D102" s="375"/>
    </row>
    <row r="103" spans="3:4" s="371" customFormat="1" ht="12">
      <c r="C103" s="387"/>
      <c r="D103" s="375"/>
    </row>
    <row r="104" spans="3:4" s="371" customFormat="1" ht="12">
      <c r="C104" s="387"/>
      <c r="D104" s="375"/>
    </row>
    <row r="105" spans="3:4" s="371" customFormat="1" ht="12">
      <c r="C105" s="387"/>
      <c r="D105" s="375"/>
    </row>
    <row r="106" spans="3:4" s="371" customFormat="1" ht="12">
      <c r="C106" s="387"/>
      <c r="D106" s="375"/>
    </row>
    <row r="107" spans="3:4" s="371" customFormat="1" ht="12">
      <c r="C107" s="387"/>
      <c r="D107" s="375"/>
    </row>
    <row r="108" spans="3:4" s="371" customFormat="1" ht="12">
      <c r="C108" s="387"/>
      <c r="D108" s="375"/>
    </row>
    <row r="109" spans="3:4" s="371" customFormat="1" ht="12">
      <c r="C109" s="387"/>
      <c r="D109" s="375"/>
    </row>
    <row r="110" spans="3:4" s="371" customFormat="1" ht="12">
      <c r="C110" s="387"/>
      <c r="D110" s="375"/>
    </row>
    <row r="111" spans="3:4" s="371" customFormat="1" ht="12">
      <c r="C111" s="387"/>
      <c r="D111" s="375"/>
    </row>
    <row r="112" spans="3:4" s="371" customFormat="1" ht="12">
      <c r="C112" s="387"/>
      <c r="D112" s="375"/>
    </row>
    <row r="113" spans="3:4" s="371" customFormat="1" ht="12">
      <c r="C113" s="387"/>
      <c r="D113" s="375"/>
    </row>
    <row r="114" spans="3:4" s="371" customFormat="1" ht="12">
      <c r="C114" s="387"/>
      <c r="D114" s="375"/>
    </row>
    <row r="115" spans="3:4" s="371" customFormat="1" ht="12">
      <c r="C115" s="387"/>
      <c r="D115" s="375"/>
    </row>
    <row r="116" spans="3:4" s="371" customFormat="1" ht="12">
      <c r="C116" s="387"/>
      <c r="D116" s="375"/>
    </row>
    <row r="117" spans="3:4" s="371" customFormat="1" ht="12">
      <c r="C117" s="387"/>
      <c r="D117" s="375"/>
    </row>
    <row r="118" spans="3:4" s="371" customFormat="1" ht="12">
      <c r="C118" s="387"/>
      <c r="D118" s="375"/>
    </row>
    <row r="119" spans="3:4" s="371" customFormat="1" ht="12">
      <c r="C119" s="387"/>
      <c r="D119" s="375"/>
    </row>
    <row r="120" spans="3:4" s="371" customFormat="1" ht="12">
      <c r="C120" s="387"/>
      <c r="D120" s="375"/>
    </row>
    <row r="121" spans="3:4" s="371" customFormat="1" ht="12">
      <c r="C121" s="387"/>
      <c r="D121" s="375"/>
    </row>
    <row r="122" spans="3:4" s="371" customFormat="1" ht="12">
      <c r="C122" s="387"/>
      <c r="D122" s="375"/>
    </row>
    <row r="123" spans="3:4" s="371" customFormat="1" ht="12">
      <c r="C123" s="387"/>
      <c r="D123" s="375"/>
    </row>
    <row r="124" spans="3:4" s="371" customFormat="1" ht="12">
      <c r="C124" s="387"/>
      <c r="D124" s="375"/>
    </row>
    <row r="125" spans="3:4" s="371" customFormat="1" ht="12">
      <c r="C125" s="387"/>
      <c r="D125" s="375"/>
    </row>
    <row r="126" spans="3:4" s="371" customFormat="1" ht="12">
      <c r="C126" s="387"/>
      <c r="D126" s="375"/>
    </row>
    <row r="127" spans="3:4" s="371" customFormat="1" ht="12">
      <c r="C127" s="387"/>
      <c r="D127" s="375"/>
    </row>
    <row r="128" spans="3:4" s="371" customFormat="1" ht="12">
      <c r="C128" s="387"/>
      <c r="D128" s="375"/>
    </row>
    <row r="129" spans="3:4" s="371" customFormat="1" ht="12">
      <c r="C129" s="387"/>
      <c r="D129" s="375"/>
    </row>
    <row r="130" spans="3:4" s="371" customFormat="1" ht="12">
      <c r="C130" s="387"/>
      <c r="D130" s="375"/>
    </row>
    <row r="131" spans="3:4" s="371" customFormat="1" ht="12">
      <c r="C131" s="387"/>
      <c r="D131" s="375"/>
    </row>
    <row r="132" spans="3:4" s="371" customFormat="1" ht="12">
      <c r="C132" s="387"/>
      <c r="D132" s="375"/>
    </row>
    <row r="133" spans="3:4" s="371" customFormat="1" ht="12">
      <c r="C133" s="387"/>
      <c r="D133" s="375"/>
    </row>
    <row r="134" spans="3:4" s="371" customFormat="1" ht="12">
      <c r="C134" s="387"/>
      <c r="D134" s="375"/>
    </row>
    <row r="135" spans="3:4" s="371" customFormat="1" ht="12">
      <c r="C135" s="387"/>
      <c r="D135" s="375"/>
    </row>
    <row r="136" spans="3:4" s="371" customFormat="1" ht="12">
      <c r="C136" s="387"/>
      <c r="D136" s="375"/>
    </row>
    <row r="137" spans="3:4" s="371" customFormat="1" ht="12">
      <c r="C137" s="387"/>
      <c r="D137" s="375"/>
    </row>
    <row r="138" spans="3:4" s="371" customFormat="1" ht="12">
      <c r="C138" s="387"/>
      <c r="D138" s="375"/>
    </row>
    <row r="139" spans="3:4" s="371" customFormat="1" ht="12">
      <c r="C139" s="387"/>
      <c r="D139" s="375"/>
    </row>
    <row r="140" spans="3:4" s="371" customFormat="1" ht="12">
      <c r="C140" s="387"/>
      <c r="D140" s="375"/>
    </row>
    <row r="141" spans="3:4" s="371" customFormat="1" ht="12">
      <c r="C141" s="387"/>
      <c r="D141" s="375"/>
    </row>
    <row r="142" spans="3:4" s="371" customFormat="1" ht="12">
      <c r="C142" s="387"/>
      <c r="D142" s="375"/>
    </row>
    <row r="143" spans="3:4" s="371" customFormat="1" ht="12">
      <c r="C143" s="387"/>
      <c r="D143" s="375"/>
    </row>
    <row r="144" spans="3:4" s="371" customFormat="1" ht="12">
      <c r="C144" s="387"/>
      <c r="D144" s="375"/>
    </row>
    <row r="145" spans="3:4" s="371" customFormat="1" ht="12">
      <c r="C145" s="387"/>
      <c r="D145" s="375"/>
    </row>
    <row r="146" spans="3:4" s="371" customFormat="1" ht="12">
      <c r="C146" s="387"/>
      <c r="D146" s="375"/>
    </row>
    <row r="147" spans="3:4" s="371" customFormat="1" ht="12">
      <c r="C147" s="387"/>
      <c r="D147" s="375"/>
    </row>
    <row r="148" spans="3:4" s="371" customFormat="1" ht="12">
      <c r="C148" s="387"/>
      <c r="D148" s="375"/>
    </row>
    <row r="149" spans="3:4" s="371" customFormat="1" ht="12">
      <c r="C149" s="387"/>
      <c r="D149" s="375"/>
    </row>
    <row r="150" spans="3:4" s="371" customFormat="1" ht="12">
      <c r="C150" s="387"/>
      <c r="D150" s="375"/>
    </row>
    <row r="151" spans="3:4" s="371" customFormat="1" ht="12">
      <c r="C151" s="387"/>
      <c r="D151" s="375"/>
    </row>
    <row r="152" spans="3:4" s="371" customFormat="1" ht="12">
      <c r="C152" s="387"/>
      <c r="D152" s="375"/>
    </row>
    <row r="153" spans="3:4" s="371" customFormat="1" ht="12">
      <c r="C153" s="387"/>
      <c r="D153" s="375"/>
    </row>
    <row r="154" spans="3:4" s="371" customFormat="1" ht="12">
      <c r="C154" s="387"/>
      <c r="D154" s="375"/>
    </row>
    <row r="155" spans="3:4" s="371" customFormat="1" ht="12">
      <c r="C155" s="387"/>
      <c r="D155" s="375"/>
    </row>
    <row r="156" spans="3:4" s="371" customFormat="1" ht="12">
      <c r="C156" s="387"/>
      <c r="D156" s="375"/>
    </row>
    <row r="157" spans="3:4" s="371" customFormat="1" ht="12">
      <c r="C157" s="387"/>
      <c r="D157" s="375"/>
    </row>
    <row r="158" spans="3:4" s="371" customFormat="1" ht="12">
      <c r="C158" s="387"/>
      <c r="D158" s="375"/>
    </row>
    <row r="159" spans="3:4" s="371" customFormat="1" ht="12">
      <c r="C159" s="387"/>
      <c r="D159" s="375"/>
    </row>
    <row r="160" spans="3:4" s="371" customFormat="1" ht="12">
      <c r="C160" s="387"/>
      <c r="D160" s="375"/>
    </row>
    <row r="161" spans="3:4" s="371" customFormat="1" ht="12">
      <c r="C161" s="387"/>
      <c r="D161" s="375"/>
    </row>
    <row r="162" spans="3:4" s="371" customFormat="1" ht="12">
      <c r="C162" s="387"/>
      <c r="D162" s="375"/>
    </row>
    <row r="163" spans="3:4" s="371" customFormat="1" ht="12">
      <c r="C163" s="387"/>
      <c r="D163" s="375"/>
    </row>
    <row r="164" spans="3:4" s="371" customFormat="1" ht="12">
      <c r="C164" s="387"/>
      <c r="D164" s="375"/>
    </row>
    <row r="165" spans="3:4" s="371" customFormat="1" ht="12">
      <c r="C165" s="387"/>
      <c r="D165" s="375"/>
    </row>
    <row r="166" spans="3:4" s="371" customFormat="1" ht="12">
      <c r="C166" s="387"/>
      <c r="D166" s="375"/>
    </row>
    <row r="167" spans="3:4" s="371" customFormat="1" ht="12">
      <c r="C167" s="387"/>
      <c r="D167" s="375"/>
    </row>
    <row r="168" spans="3:4" s="371" customFormat="1" ht="12">
      <c r="C168" s="387"/>
      <c r="D168" s="375"/>
    </row>
    <row r="169" spans="3:4" s="371" customFormat="1" ht="12">
      <c r="C169" s="387"/>
      <c r="D169" s="375"/>
    </row>
    <row r="170" spans="3:4" s="371" customFormat="1" ht="12">
      <c r="C170" s="387"/>
      <c r="D170" s="375"/>
    </row>
    <row r="171" spans="3:4" s="371" customFormat="1" ht="12">
      <c r="C171" s="387"/>
      <c r="D171" s="375"/>
    </row>
    <row r="172" spans="3:4" s="371" customFormat="1" ht="12">
      <c r="C172" s="387"/>
      <c r="D172" s="375"/>
    </row>
    <row r="173" spans="3:4" s="371" customFormat="1" ht="12">
      <c r="C173" s="387"/>
      <c r="D173" s="375"/>
    </row>
    <row r="174" spans="3:4" s="371" customFormat="1" ht="12">
      <c r="C174" s="387"/>
      <c r="D174" s="375"/>
    </row>
    <row r="175" spans="3:4" s="371" customFormat="1" ht="12">
      <c r="C175" s="387"/>
      <c r="D175" s="375"/>
    </row>
    <row r="176" spans="3:4" s="371" customFormat="1" ht="12">
      <c r="C176" s="387"/>
      <c r="D176" s="375"/>
    </row>
    <row r="177" spans="3:4" s="371" customFormat="1" ht="12">
      <c r="C177" s="387"/>
      <c r="D177" s="375"/>
    </row>
    <row r="178" spans="3:4" s="371" customFormat="1" ht="12">
      <c r="C178" s="387"/>
      <c r="D178" s="375"/>
    </row>
    <row r="179" spans="3:4" s="371" customFormat="1" ht="12">
      <c r="C179" s="387"/>
      <c r="D179" s="375"/>
    </row>
    <row r="180" spans="3:4" s="371" customFormat="1" ht="12">
      <c r="C180" s="387"/>
      <c r="D180" s="375"/>
    </row>
    <row r="181" spans="3:4" s="371" customFormat="1" ht="12">
      <c r="C181" s="387"/>
      <c r="D181" s="375"/>
    </row>
    <row r="182" spans="3:4" s="371" customFormat="1" ht="12">
      <c r="C182" s="387"/>
      <c r="D182" s="375"/>
    </row>
    <row r="183" spans="3:4" s="371" customFormat="1" ht="12">
      <c r="C183" s="387"/>
      <c r="D183" s="375"/>
    </row>
    <row r="184" spans="3:4" s="371" customFormat="1" ht="12">
      <c r="C184" s="387"/>
      <c r="D184" s="375"/>
    </row>
    <row r="185" spans="3:4" s="371" customFormat="1" ht="12">
      <c r="C185" s="387"/>
      <c r="D185" s="375"/>
    </row>
    <row r="186" spans="3:4" s="371" customFormat="1" ht="12">
      <c r="C186" s="387"/>
      <c r="D186" s="375"/>
    </row>
    <row r="187" spans="3:4" s="371" customFormat="1" ht="12">
      <c r="C187" s="387"/>
      <c r="D187" s="375"/>
    </row>
    <row r="188" spans="3:4" s="371" customFormat="1" ht="12">
      <c r="C188" s="387"/>
      <c r="D188" s="375"/>
    </row>
    <row r="189" spans="3:4" s="371" customFormat="1" ht="12">
      <c r="C189" s="387"/>
      <c r="D189" s="375"/>
    </row>
    <row r="190" spans="3:4" s="371" customFormat="1" ht="12">
      <c r="C190" s="387"/>
      <c r="D190" s="375"/>
    </row>
    <row r="191" spans="3:4" s="371" customFormat="1" ht="12">
      <c r="C191" s="387"/>
      <c r="D191" s="375"/>
    </row>
    <row r="192" spans="3:4" s="371" customFormat="1" ht="12">
      <c r="C192" s="387"/>
      <c r="D192" s="375"/>
    </row>
    <row r="193" spans="3:4" s="371" customFormat="1" ht="12">
      <c r="C193" s="387"/>
      <c r="D193" s="375"/>
    </row>
    <row r="194" spans="3:4" s="371" customFormat="1" ht="12">
      <c r="C194" s="387"/>
      <c r="D194" s="375"/>
    </row>
    <row r="195" spans="3:4" s="371" customFormat="1" ht="12">
      <c r="C195" s="387"/>
      <c r="D195" s="375"/>
    </row>
    <row r="196" spans="3:4" s="371" customFormat="1" ht="12">
      <c r="C196" s="387"/>
      <c r="D196" s="375"/>
    </row>
    <row r="197" spans="3:4" s="371" customFormat="1" ht="12">
      <c r="C197" s="387"/>
      <c r="D197" s="375"/>
    </row>
    <row r="198" spans="3:4" s="371" customFormat="1" ht="12">
      <c r="C198" s="387"/>
      <c r="D198" s="375"/>
    </row>
    <row r="199" spans="3:4" s="371" customFormat="1" ht="12">
      <c r="C199" s="387"/>
      <c r="D199" s="375"/>
    </row>
    <row r="200" spans="3:4" s="371" customFormat="1" ht="12">
      <c r="C200" s="387"/>
      <c r="D200" s="375"/>
    </row>
    <row r="201" spans="3:4" s="371" customFormat="1" ht="12">
      <c r="C201" s="387"/>
      <c r="D201" s="375"/>
    </row>
    <row r="202" spans="3:4" s="371" customFormat="1" ht="12">
      <c r="C202" s="387"/>
      <c r="D202" s="375"/>
    </row>
    <row r="203" spans="3:4" s="371" customFormat="1" ht="12">
      <c r="C203" s="387"/>
      <c r="D203" s="375"/>
    </row>
    <row r="204" spans="3:4" s="371" customFormat="1" ht="12">
      <c r="C204" s="387"/>
      <c r="D204" s="375"/>
    </row>
    <row r="205" spans="3:4" s="371" customFormat="1" ht="12">
      <c r="C205" s="387"/>
      <c r="D205" s="375"/>
    </row>
    <row r="206" spans="3:4" s="371" customFormat="1" ht="12">
      <c r="C206" s="387"/>
      <c r="D206" s="375"/>
    </row>
    <row r="207" spans="3:4" s="371" customFormat="1" ht="12">
      <c r="C207" s="387"/>
      <c r="D207" s="375"/>
    </row>
    <row r="208" spans="3:4" s="371" customFormat="1" ht="12">
      <c r="C208" s="387"/>
      <c r="D208" s="375"/>
    </row>
    <row r="209" spans="3:4" s="371" customFormat="1" ht="12">
      <c r="C209" s="387"/>
      <c r="D209" s="375"/>
    </row>
    <row r="210" spans="3:4" s="371" customFormat="1" ht="12">
      <c r="C210" s="387"/>
      <c r="D210" s="375"/>
    </row>
    <row r="211" spans="3:4" s="371" customFormat="1" ht="12">
      <c r="C211" s="387"/>
      <c r="D211" s="375"/>
    </row>
    <row r="212" spans="3:4" s="371" customFormat="1" ht="12">
      <c r="C212" s="387"/>
      <c r="D212" s="375"/>
    </row>
    <row r="213" spans="3:4" s="371" customFormat="1" ht="12">
      <c r="C213" s="387"/>
      <c r="D213" s="375"/>
    </row>
    <row r="214" spans="3:4" s="371" customFormat="1" ht="12">
      <c r="C214" s="387"/>
      <c r="D214" s="375"/>
    </row>
    <row r="215" spans="3:4" s="371" customFormat="1" ht="12">
      <c r="C215" s="387"/>
      <c r="D215" s="375"/>
    </row>
    <row r="216" spans="3:4" s="371" customFormat="1" ht="12">
      <c r="C216" s="387"/>
      <c r="D216" s="375"/>
    </row>
    <row r="217" spans="3:4" s="371" customFormat="1" ht="12">
      <c r="C217" s="387"/>
      <c r="D217" s="375"/>
    </row>
    <row r="218" spans="3:4" s="371" customFormat="1" ht="12">
      <c r="C218" s="387"/>
      <c r="D218" s="375"/>
    </row>
    <row r="219" spans="3:4" s="371" customFormat="1" ht="12">
      <c r="C219" s="387"/>
      <c r="D219" s="375"/>
    </row>
    <row r="220" spans="3:4" s="371" customFormat="1" ht="12">
      <c r="C220" s="387"/>
      <c r="D220" s="375"/>
    </row>
    <row r="221" spans="3:4" s="371" customFormat="1" ht="12">
      <c r="C221" s="387"/>
      <c r="D221" s="375"/>
    </row>
    <row r="222" spans="3:4" s="371" customFormat="1" ht="12">
      <c r="C222" s="387"/>
      <c r="D222" s="375"/>
    </row>
    <row r="223" spans="3:4" s="371" customFormat="1" ht="12">
      <c r="C223" s="387"/>
      <c r="D223" s="375"/>
    </row>
    <row r="224" spans="3:4" s="371" customFormat="1" ht="12">
      <c r="C224" s="387"/>
      <c r="D224" s="375"/>
    </row>
    <row r="225" spans="3:4" s="371" customFormat="1" ht="12">
      <c r="C225" s="387"/>
      <c r="D225" s="375"/>
    </row>
    <row r="226" spans="3:4" s="371" customFormat="1" ht="12">
      <c r="C226" s="387"/>
      <c r="D226" s="375"/>
    </row>
    <row r="227" spans="3:4" s="371" customFormat="1" ht="12">
      <c r="C227" s="387"/>
      <c r="D227" s="375"/>
    </row>
    <row r="228" spans="3:4" s="371" customFormat="1" ht="12">
      <c r="C228" s="387"/>
      <c r="D228" s="375"/>
    </row>
    <row r="229" spans="3:4" s="371" customFormat="1" ht="12">
      <c r="C229" s="387"/>
      <c r="D229" s="375"/>
    </row>
    <row r="230" spans="3:4" s="371" customFormat="1" ht="12">
      <c r="C230" s="387"/>
      <c r="D230" s="375"/>
    </row>
    <row r="231" spans="3:4" s="371" customFormat="1" ht="12">
      <c r="C231" s="387"/>
      <c r="D231" s="375"/>
    </row>
    <row r="232" spans="3:4" s="371" customFormat="1" ht="12">
      <c r="C232" s="387"/>
      <c r="D232" s="375"/>
    </row>
    <row r="233" spans="3:4" s="371" customFormat="1" ht="12">
      <c r="C233" s="387"/>
      <c r="D233" s="375"/>
    </row>
    <row r="234" spans="3:4" s="371" customFormat="1" ht="12">
      <c r="C234" s="387"/>
      <c r="D234" s="375"/>
    </row>
    <row r="235" spans="3:4" s="371" customFormat="1" ht="12">
      <c r="C235" s="387"/>
      <c r="D235" s="375"/>
    </row>
    <row r="236" spans="3:4" s="371" customFormat="1" ht="12">
      <c r="C236" s="387"/>
      <c r="D236" s="375"/>
    </row>
    <row r="237" spans="3:4" s="371" customFormat="1" ht="12">
      <c r="C237" s="387"/>
      <c r="D237" s="375"/>
    </row>
    <row r="238" spans="3:4" s="371" customFormat="1" ht="12">
      <c r="C238" s="387"/>
      <c r="D238" s="375"/>
    </row>
    <row r="239" spans="3:4" s="371" customFormat="1" ht="12">
      <c r="C239" s="387"/>
      <c r="D239" s="375"/>
    </row>
    <row r="240" spans="3:4" s="371" customFormat="1" ht="12">
      <c r="C240" s="387"/>
      <c r="D240" s="375"/>
    </row>
    <row r="241" spans="3:4" s="371" customFormat="1" ht="12">
      <c r="C241" s="387"/>
      <c r="D241" s="375"/>
    </row>
    <row r="242" spans="3:4" s="371" customFormat="1" ht="12">
      <c r="C242" s="387"/>
      <c r="D242" s="375"/>
    </row>
    <row r="243" spans="3:4" s="371" customFormat="1" ht="12">
      <c r="C243" s="387"/>
      <c r="D243" s="375"/>
    </row>
    <row r="244" spans="3:4" s="371" customFormat="1" ht="12">
      <c r="C244" s="387"/>
      <c r="D244" s="375"/>
    </row>
    <row r="245" spans="3:4" s="371" customFormat="1" ht="12">
      <c r="C245" s="387"/>
      <c r="D245" s="375"/>
    </row>
    <row r="246" spans="3:4" s="371" customFormat="1" ht="12">
      <c r="C246" s="387"/>
      <c r="D246" s="375"/>
    </row>
    <row r="247" spans="3:4" s="371" customFormat="1" ht="12">
      <c r="C247" s="387"/>
      <c r="D247" s="375"/>
    </row>
    <row r="248" spans="3:4" s="371" customFormat="1" ht="12">
      <c r="C248" s="387"/>
      <c r="D248" s="375"/>
    </row>
    <row r="249" spans="3:4" s="371" customFormat="1" ht="12">
      <c r="C249" s="387"/>
      <c r="D249" s="375"/>
    </row>
    <row r="250" spans="3:4" s="371" customFormat="1" ht="12">
      <c r="C250" s="387"/>
      <c r="D250" s="375"/>
    </row>
    <row r="251" spans="3:4" s="371" customFormat="1" ht="12">
      <c r="C251" s="387"/>
      <c r="D251" s="375"/>
    </row>
    <row r="252" spans="3:4" s="371" customFormat="1" ht="12">
      <c r="C252" s="387"/>
      <c r="D252" s="375"/>
    </row>
    <row r="253" spans="3:4" s="371" customFormat="1" ht="12">
      <c r="C253" s="387"/>
      <c r="D253" s="375"/>
    </row>
    <row r="254" spans="3:4" s="371" customFormat="1" ht="12">
      <c r="C254" s="387"/>
      <c r="D254" s="375"/>
    </row>
    <row r="255" spans="3:4" s="371" customFormat="1" ht="12">
      <c r="C255" s="387"/>
      <c r="D255" s="375"/>
    </row>
    <row r="256" spans="3:4" s="371" customFormat="1" ht="12">
      <c r="C256" s="387"/>
      <c r="D256" s="375"/>
    </row>
    <row r="257" spans="3:4" s="371" customFormat="1" ht="12">
      <c r="C257" s="387"/>
      <c r="D257" s="375"/>
    </row>
    <row r="258" spans="3:4" s="371" customFormat="1" ht="12">
      <c r="C258" s="387"/>
      <c r="D258" s="375"/>
    </row>
    <row r="259" spans="3:4" s="371" customFormat="1" ht="12">
      <c r="C259" s="387"/>
      <c r="D259" s="375"/>
    </row>
    <row r="260" spans="3:4" s="371" customFormat="1" ht="12">
      <c r="C260" s="387"/>
      <c r="D260" s="375"/>
    </row>
    <row r="261" spans="3:4" s="371" customFormat="1" ht="12">
      <c r="C261" s="387"/>
      <c r="D261" s="375"/>
    </row>
    <row r="262" spans="3:4" s="371" customFormat="1" ht="12">
      <c r="C262" s="387"/>
      <c r="D262" s="375"/>
    </row>
    <row r="263" spans="3:4" s="371" customFormat="1" ht="12">
      <c r="C263" s="387"/>
      <c r="D263" s="375"/>
    </row>
    <row r="264" spans="3:4" s="371" customFormat="1" ht="12">
      <c r="C264" s="387"/>
      <c r="D264" s="375"/>
    </row>
    <row r="265" spans="3:4" s="371" customFormat="1" ht="12">
      <c r="C265" s="387"/>
      <c r="D265" s="375"/>
    </row>
    <row r="266" spans="3:4" s="371" customFormat="1" ht="12">
      <c r="C266" s="387"/>
      <c r="D266" s="375"/>
    </row>
    <row r="267" spans="3:4" s="371" customFormat="1" ht="12">
      <c r="C267" s="387"/>
      <c r="D267" s="375"/>
    </row>
    <row r="268" spans="3:4" s="371" customFormat="1" ht="12">
      <c r="C268" s="387"/>
      <c r="D268" s="375"/>
    </row>
    <row r="269" spans="3:4" s="371" customFormat="1" ht="12">
      <c r="C269" s="387"/>
      <c r="D269" s="375"/>
    </row>
    <row r="270" spans="3:4" s="371" customFormat="1" ht="12">
      <c r="C270" s="387"/>
      <c r="D270" s="375"/>
    </row>
    <row r="271" spans="3:4" s="371" customFormat="1" ht="12">
      <c r="C271" s="387"/>
      <c r="D271" s="375"/>
    </row>
    <row r="272" spans="3:4" s="371" customFormat="1" ht="12">
      <c r="C272" s="387"/>
      <c r="D272" s="375"/>
    </row>
    <row r="273" spans="3:4" s="371" customFormat="1" ht="12">
      <c r="C273" s="387"/>
      <c r="D273" s="375"/>
    </row>
    <row r="274" spans="3:4" s="371" customFormat="1" ht="12">
      <c r="C274" s="387"/>
      <c r="D274" s="375"/>
    </row>
    <row r="275" spans="3:4" s="371" customFormat="1" ht="12">
      <c r="C275" s="387"/>
      <c r="D275" s="375"/>
    </row>
    <row r="276" spans="3:4" s="371" customFormat="1" ht="12">
      <c r="C276" s="387"/>
      <c r="D276" s="375"/>
    </row>
    <row r="277" spans="3:4" s="371" customFormat="1" ht="12">
      <c r="C277" s="387"/>
      <c r="D277" s="375"/>
    </row>
    <row r="278" spans="3:4" s="371" customFormat="1" ht="12">
      <c r="C278" s="387"/>
      <c r="D278" s="375"/>
    </row>
    <row r="279" spans="3:4" s="371" customFormat="1" ht="12">
      <c r="C279" s="387"/>
      <c r="D279" s="375"/>
    </row>
    <row r="280" spans="3:4" s="371" customFormat="1" ht="12">
      <c r="C280" s="387"/>
      <c r="D280" s="375"/>
    </row>
    <row r="281" spans="3:4" s="371" customFormat="1" ht="12">
      <c r="C281" s="387"/>
      <c r="D281" s="375"/>
    </row>
    <row r="282" spans="3:4" s="371" customFormat="1" ht="12">
      <c r="C282" s="387"/>
      <c r="D282" s="375"/>
    </row>
    <row r="283" spans="3:4" s="371" customFormat="1" ht="12">
      <c r="C283" s="387"/>
      <c r="D283" s="375"/>
    </row>
    <row r="284" spans="3:4" s="371" customFormat="1" ht="12">
      <c r="C284" s="387"/>
      <c r="D284" s="375"/>
    </row>
    <row r="285" spans="3:4" s="371" customFormat="1" ht="12">
      <c r="C285" s="387"/>
      <c r="D285" s="375"/>
    </row>
    <row r="286" spans="3:4" s="371" customFormat="1" ht="12">
      <c r="C286" s="387"/>
      <c r="D286" s="375"/>
    </row>
    <row r="287" spans="3:4" s="371" customFormat="1" ht="12">
      <c r="C287" s="387"/>
      <c r="D287" s="375"/>
    </row>
    <row r="288" spans="3:4" s="371" customFormat="1" ht="12">
      <c r="C288" s="387"/>
      <c r="D288" s="375"/>
    </row>
    <row r="289" spans="3:4" s="371" customFormat="1" ht="12">
      <c r="C289" s="387"/>
      <c r="D289" s="375"/>
    </row>
    <row r="290" spans="3:4" s="371" customFormat="1" ht="12">
      <c r="C290" s="387"/>
      <c r="D290" s="375"/>
    </row>
    <row r="291" spans="3:4" s="371" customFormat="1" ht="12">
      <c r="C291" s="387"/>
      <c r="D291" s="375"/>
    </row>
    <row r="292" spans="3:4" s="371" customFormat="1" ht="12">
      <c r="C292" s="387"/>
      <c r="D292" s="375"/>
    </row>
    <row r="293" spans="3:4" s="371" customFormat="1" ht="12">
      <c r="C293" s="387"/>
      <c r="D293" s="375"/>
    </row>
    <row r="294" spans="3:4" s="371" customFormat="1" ht="12">
      <c r="C294" s="387"/>
      <c r="D294" s="375"/>
    </row>
    <row r="295" spans="3:4" s="371" customFormat="1" ht="12">
      <c r="C295" s="387"/>
      <c r="D295" s="375"/>
    </row>
    <row r="296" spans="3:4" s="371" customFormat="1" ht="12">
      <c r="C296" s="387"/>
      <c r="D296" s="375"/>
    </row>
    <row r="297" spans="3:4" s="371" customFormat="1" ht="12">
      <c r="C297" s="387"/>
      <c r="D297" s="375"/>
    </row>
    <row r="298" spans="3:4" s="371" customFormat="1" ht="12">
      <c r="C298" s="387"/>
      <c r="D298" s="375"/>
    </row>
    <row r="299" spans="3:4" s="371" customFormat="1" ht="12">
      <c r="C299" s="387"/>
      <c r="D299" s="375"/>
    </row>
    <row r="300" spans="3:4" s="371" customFormat="1" ht="12">
      <c r="C300" s="387"/>
      <c r="D300" s="375"/>
    </row>
    <row r="301" spans="3:4" s="371" customFormat="1" ht="12">
      <c r="C301" s="387"/>
      <c r="D301" s="375"/>
    </row>
    <row r="302" spans="3:4" s="371" customFormat="1" ht="12">
      <c r="C302" s="387"/>
      <c r="D302" s="375"/>
    </row>
    <row r="303" spans="3:4" s="371" customFormat="1" ht="12">
      <c r="C303" s="387"/>
      <c r="D303" s="375"/>
    </row>
    <row r="304" spans="3:4" s="371" customFormat="1" ht="12">
      <c r="C304" s="387"/>
      <c r="D304" s="375"/>
    </row>
    <row r="305" spans="3:4" s="371" customFormat="1" ht="12">
      <c r="C305" s="387"/>
      <c r="D305" s="375"/>
    </row>
    <row r="306" spans="3:4" s="371" customFormat="1" ht="12">
      <c r="C306" s="387"/>
      <c r="D306" s="375"/>
    </row>
    <row r="307" spans="3:4" s="371" customFormat="1" ht="12">
      <c r="C307" s="387"/>
      <c r="D307" s="375"/>
    </row>
    <row r="308" spans="3:4" s="371" customFormat="1" ht="12">
      <c r="C308" s="387"/>
      <c r="D308" s="375"/>
    </row>
    <row r="309" spans="3:4" s="371" customFormat="1" ht="12">
      <c r="C309" s="387"/>
      <c r="D309" s="375"/>
    </row>
    <row r="310" spans="3:4" s="371" customFormat="1" ht="12">
      <c r="C310" s="387"/>
      <c r="D310" s="375"/>
    </row>
    <row r="311" spans="3:4" s="371" customFormat="1" ht="12">
      <c r="C311" s="387"/>
      <c r="D311" s="375"/>
    </row>
    <row r="312" spans="3:4" s="371" customFormat="1" ht="12">
      <c r="C312" s="387"/>
      <c r="D312" s="375"/>
    </row>
    <row r="313" spans="3:4" s="371" customFormat="1" ht="12">
      <c r="C313" s="387"/>
      <c r="D313" s="375"/>
    </row>
    <row r="314" spans="3:4" s="371" customFormat="1" ht="12">
      <c r="C314" s="387"/>
      <c r="D314" s="375"/>
    </row>
    <row r="315" spans="3:4" s="371" customFormat="1" ht="12">
      <c r="C315" s="387"/>
      <c r="D315" s="375"/>
    </row>
    <row r="316" spans="3:4" s="371" customFormat="1" ht="12">
      <c r="C316" s="387"/>
      <c r="D316" s="375"/>
    </row>
    <row r="317" spans="3:4" s="371" customFormat="1" ht="12">
      <c r="C317" s="387"/>
      <c r="D317" s="375"/>
    </row>
    <row r="318" spans="3:4" s="371" customFormat="1" ht="12">
      <c r="C318" s="387"/>
      <c r="D318" s="375"/>
    </row>
    <row r="319" spans="3:4" s="371" customFormat="1" ht="12">
      <c r="C319" s="387"/>
      <c r="D319" s="375"/>
    </row>
    <row r="320" spans="3:4" s="371" customFormat="1" ht="12">
      <c r="C320" s="387"/>
      <c r="D320" s="375"/>
    </row>
    <row r="321" spans="3:4" s="371" customFormat="1" ht="12">
      <c r="C321" s="387"/>
      <c r="D321" s="375"/>
    </row>
    <row r="322" spans="3:4" s="371" customFormat="1" ht="12">
      <c r="C322" s="387"/>
      <c r="D322" s="375"/>
    </row>
    <row r="323" spans="3:4" s="371" customFormat="1" ht="12">
      <c r="C323" s="387"/>
      <c r="D323" s="375"/>
    </row>
    <row r="324" spans="3:4" s="371" customFormat="1" ht="12">
      <c r="C324" s="387"/>
      <c r="D324" s="375"/>
    </row>
    <row r="325" spans="3:4" s="371" customFormat="1" ht="12">
      <c r="C325" s="387"/>
      <c r="D325" s="375"/>
    </row>
    <row r="326" spans="3:4" s="371" customFormat="1" ht="12">
      <c r="C326" s="387"/>
      <c r="D326" s="375"/>
    </row>
    <row r="327" spans="3:4" s="371" customFormat="1" ht="12">
      <c r="C327" s="387"/>
      <c r="D327" s="375"/>
    </row>
    <row r="328" spans="3:4" s="371" customFormat="1" ht="12">
      <c r="C328" s="387"/>
      <c r="D328" s="375"/>
    </row>
    <row r="329" spans="3:4" s="371" customFormat="1" ht="12">
      <c r="C329" s="387"/>
      <c r="D329" s="375"/>
    </row>
    <row r="330" spans="3:4" s="371" customFormat="1" ht="12">
      <c r="C330" s="387"/>
      <c r="D330" s="375"/>
    </row>
    <row r="331" spans="3:4" s="371" customFormat="1" ht="12">
      <c r="C331" s="387"/>
      <c r="D331" s="375"/>
    </row>
    <row r="332" spans="3:4" s="371" customFormat="1" ht="12">
      <c r="C332" s="387"/>
      <c r="D332" s="375"/>
    </row>
    <row r="333" spans="3:4" s="371" customFormat="1" ht="12">
      <c r="C333" s="387"/>
      <c r="D333" s="375"/>
    </row>
    <row r="334" spans="3:4" s="371" customFormat="1" ht="12">
      <c r="C334" s="387"/>
      <c r="D334" s="375"/>
    </row>
    <row r="335" spans="3:4" s="371" customFormat="1" ht="12">
      <c r="C335" s="387"/>
      <c r="D335" s="375"/>
    </row>
    <row r="336" spans="3:4" s="371" customFormat="1" ht="12">
      <c r="C336" s="387"/>
      <c r="D336" s="375"/>
    </row>
    <row r="337" spans="3:4" s="371" customFormat="1" ht="12">
      <c r="C337" s="387"/>
      <c r="D337" s="375"/>
    </row>
    <row r="338" spans="3:4" s="371" customFormat="1" ht="12">
      <c r="C338" s="387"/>
      <c r="D338" s="375"/>
    </row>
    <row r="339" spans="3:4" s="371" customFormat="1" ht="12">
      <c r="C339" s="387"/>
      <c r="D339" s="375"/>
    </row>
    <row r="340" spans="3:4" s="371" customFormat="1" ht="12">
      <c r="C340" s="387"/>
      <c r="D340" s="375"/>
    </row>
    <row r="341" spans="3:4" s="371" customFormat="1" ht="12">
      <c r="C341" s="387"/>
      <c r="D341" s="375"/>
    </row>
    <row r="342" spans="3:4" s="371" customFormat="1" ht="12">
      <c r="C342" s="387"/>
      <c r="D342" s="375"/>
    </row>
    <row r="343" spans="3:4" s="371" customFormat="1" ht="12">
      <c r="C343" s="387"/>
      <c r="D343" s="375"/>
    </row>
    <row r="344" spans="3:4" s="371" customFormat="1" ht="12">
      <c r="C344" s="387"/>
      <c r="D344" s="375"/>
    </row>
    <row r="345" spans="3:4" s="371" customFormat="1" ht="12">
      <c r="C345" s="387"/>
      <c r="D345" s="375"/>
    </row>
    <row r="346" spans="3:4" s="371" customFormat="1" ht="12">
      <c r="C346" s="387"/>
      <c r="D346" s="375"/>
    </row>
    <row r="347" spans="3:4" s="371" customFormat="1" ht="12">
      <c r="C347" s="387"/>
      <c r="D347" s="375"/>
    </row>
    <row r="348" spans="3:4" s="371" customFormat="1" ht="12">
      <c r="C348" s="387"/>
      <c r="D348" s="375"/>
    </row>
    <row r="349" spans="3:4" s="371" customFormat="1" ht="12">
      <c r="C349" s="387"/>
      <c r="D349" s="375"/>
    </row>
    <row r="350" spans="3:4" s="371" customFormat="1" ht="12">
      <c r="C350" s="387"/>
      <c r="D350" s="375"/>
    </row>
    <row r="351" spans="3:4" s="371" customFormat="1" ht="12">
      <c r="C351" s="387"/>
      <c r="D351" s="375"/>
    </row>
    <row r="352" spans="3:4" s="371" customFormat="1" ht="12">
      <c r="C352" s="387"/>
      <c r="D352" s="375"/>
    </row>
    <row r="353" spans="3:4" s="371" customFormat="1" ht="12">
      <c r="C353" s="387"/>
      <c r="D353" s="375"/>
    </row>
    <row r="354" spans="3:4" s="371" customFormat="1" ht="12">
      <c r="C354" s="387"/>
      <c r="D354" s="375"/>
    </row>
    <row r="355" spans="3:4" s="371" customFormat="1" ht="12">
      <c r="C355" s="387"/>
      <c r="D355" s="375"/>
    </row>
    <row r="356" spans="3:4" s="371" customFormat="1" ht="12">
      <c r="C356" s="387"/>
      <c r="D356" s="375"/>
    </row>
    <row r="357" spans="3:4" s="371" customFormat="1" ht="12">
      <c r="C357" s="387"/>
      <c r="D357" s="375"/>
    </row>
    <row r="358" spans="3:4" s="371" customFormat="1" ht="12">
      <c r="C358" s="387"/>
      <c r="D358" s="375"/>
    </row>
    <row r="359" spans="3:4" s="371" customFormat="1" ht="12">
      <c r="C359" s="387"/>
      <c r="D359" s="375"/>
    </row>
    <row r="360" spans="3:4" s="371" customFormat="1" ht="12">
      <c r="C360" s="387"/>
      <c r="D360" s="375"/>
    </row>
    <row r="361" spans="3:4" s="371" customFormat="1" ht="12">
      <c r="C361" s="387"/>
      <c r="D361" s="375"/>
    </row>
    <row r="362" spans="3:4" s="371" customFormat="1" ht="12">
      <c r="C362" s="387"/>
      <c r="D362" s="375"/>
    </row>
    <row r="363" spans="3:4" s="371" customFormat="1" ht="12">
      <c r="C363" s="387"/>
      <c r="D363" s="375"/>
    </row>
    <row r="364" spans="3:4" s="371" customFormat="1" ht="12">
      <c r="C364" s="387"/>
      <c r="D364" s="375"/>
    </row>
    <row r="365" spans="3:4" s="371" customFormat="1" ht="12">
      <c r="C365" s="387"/>
      <c r="D365" s="375"/>
    </row>
    <row r="366" spans="3:4" s="371" customFormat="1" ht="12">
      <c r="C366" s="387"/>
      <c r="D366" s="375"/>
    </row>
    <row r="367" spans="3:4" s="371" customFormat="1" ht="12">
      <c r="C367" s="387"/>
      <c r="D367" s="375"/>
    </row>
    <row r="368" spans="3:4" s="371" customFormat="1" ht="12">
      <c r="C368" s="387"/>
      <c r="D368" s="375"/>
    </row>
    <row r="369" spans="3:4" s="371" customFormat="1" ht="12">
      <c r="C369" s="387"/>
      <c r="D369" s="375"/>
    </row>
    <row r="370" spans="3:4" s="371" customFormat="1" ht="12">
      <c r="C370" s="387"/>
      <c r="D370" s="375"/>
    </row>
    <row r="371" spans="3:4" s="371" customFormat="1" ht="12">
      <c r="C371" s="387"/>
      <c r="D371" s="375"/>
    </row>
    <row r="372" spans="3:4" s="371" customFormat="1" ht="12">
      <c r="C372" s="387"/>
      <c r="D372" s="375"/>
    </row>
    <row r="373" spans="3:4" s="371" customFormat="1" ht="12">
      <c r="C373" s="387"/>
      <c r="D373" s="375"/>
    </row>
    <row r="374" spans="3:4" s="371" customFormat="1" ht="12">
      <c r="C374" s="387"/>
      <c r="D374" s="375"/>
    </row>
    <row r="375" spans="3:4" s="371" customFormat="1" ht="12">
      <c r="C375" s="387"/>
      <c r="D375" s="375"/>
    </row>
    <row r="376" spans="3:4" s="371" customFormat="1" ht="12">
      <c r="C376" s="387"/>
      <c r="D376" s="375"/>
    </row>
    <row r="377" spans="3:4" s="371" customFormat="1" ht="12">
      <c r="C377" s="387"/>
      <c r="D377" s="375"/>
    </row>
    <row r="378" spans="3:4" s="371" customFormat="1" ht="12">
      <c r="C378" s="387"/>
      <c r="D378" s="375"/>
    </row>
    <row r="379" spans="3:4" s="371" customFormat="1" ht="12">
      <c r="C379" s="387"/>
      <c r="D379" s="375"/>
    </row>
    <row r="380" spans="3:4" s="371" customFormat="1" ht="12">
      <c r="C380" s="387"/>
      <c r="D380" s="375"/>
    </row>
    <row r="381" spans="3:4" s="371" customFormat="1" ht="12">
      <c r="C381" s="387"/>
      <c r="D381" s="375"/>
    </row>
    <row r="382" spans="3:4" s="371" customFormat="1" ht="12">
      <c r="C382" s="387"/>
      <c r="D382" s="375"/>
    </row>
    <row r="383" spans="3:4" s="371" customFormat="1" ht="12">
      <c r="C383" s="387"/>
      <c r="D383" s="375"/>
    </row>
    <row r="384" spans="3:4" s="371" customFormat="1" ht="12">
      <c r="C384" s="387"/>
      <c r="D384" s="375"/>
    </row>
    <row r="385" spans="3:4" s="371" customFormat="1" ht="12">
      <c r="C385" s="387"/>
      <c r="D385" s="375"/>
    </row>
    <row r="386" spans="3:4" s="371" customFormat="1" ht="12">
      <c r="C386" s="387"/>
      <c r="D386" s="375"/>
    </row>
    <row r="387" spans="3:4" s="371" customFormat="1" ht="12">
      <c r="C387" s="387"/>
      <c r="D387" s="375"/>
    </row>
    <row r="388" spans="3:4" s="371" customFormat="1" ht="12">
      <c r="C388" s="387"/>
      <c r="D388" s="375"/>
    </row>
    <row r="389" spans="3:4" s="371" customFormat="1" ht="12">
      <c r="C389" s="387"/>
      <c r="D389" s="375"/>
    </row>
    <row r="390" spans="3:4" s="371" customFormat="1" ht="12">
      <c r="C390" s="387"/>
      <c r="D390" s="375"/>
    </row>
    <row r="391" spans="3:4" s="371" customFormat="1" ht="12">
      <c r="C391" s="387"/>
      <c r="D391" s="375"/>
    </row>
    <row r="392" spans="3:4" s="371" customFormat="1" ht="12">
      <c r="C392" s="387"/>
      <c r="D392" s="375"/>
    </row>
    <row r="393" spans="3:4" s="371" customFormat="1" ht="12">
      <c r="C393" s="387"/>
      <c r="D393" s="375"/>
    </row>
    <row r="394" spans="3:4" s="371" customFormat="1" ht="12">
      <c r="C394" s="387"/>
      <c r="D394" s="375"/>
    </row>
    <row r="395" spans="3:4" s="371" customFormat="1" ht="12">
      <c r="C395" s="387"/>
      <c r="D395" s="375"/>
    </row>
    <row r="396" spans="3:4" s="371" customFormat="1" ht="12">
      <c r="C396" s="387"/>
      <c r="D396" s="375"/>
    </row>
    <row r="397" spans="3:4" s="371" customFormat="1" ht="12">
      <c r="C397" s="387"/>
      <c r="D397" s="375"/>
    </row>
    <row r="398" spans="3:4" s="371" customFormat="1" ht="12">
      <c r="C398" s="387"/>
      <c r="D398" s="375"/>
    </row>
    <row r="399" spans="3:4" s="371" customFormat="1" ht="12">
      <c r="C399" s="387"/>
      <c r="D399" s="375"/>
    </row>
    <row r="400" spans="3:4" s="371" customFormat="1" ht="12">
      <c r="C400" s="387"/>
      <c r="D400" s="375"/>
    </row>
    <row r="401" spans="3:4" s="371" customFormat="1" ht="12">
      <c r="C401" s="387"/>
      <c r="D401" s="375"/>
    </row>
    <row r="402" spans="3:4" s="371" customFormat="1" ht="12">
      <c r="C402" s="387"/>
      <c r="D402" s="375"/>
    </row>
    <row r="403" spans="3:4" s="371" customFormat="1" ht="12">
      <c r="C403" s="387"/>
      <c r="D403" s="375"/>
    </row>
    <row r="404" spans="3:4" s="371" customFormat="1" ht="12">
      <c r="C404" s="387"/>
      <c r="D404" s="375"/>
    </row>
    <row r="405" spans="3:4" s="371" customFormat="1" ht="12">
      <c r="C405" s="387"/>
      <c r="D405" s="375"/>
    </row>
    <row r="406" spans="3:4" s="371" customFormat="1" ht="12">
      <c r="C406" s="387"/>
      <c r="D406" s="375"/>
    </row>
    <row r="407" spans="3:4" s="371" customFormat="1" ht="12">
      <c r="C407" s="387"/>
      <c r="D407" s="375"/>
    </row>
    <row r="408" spans="3:4" s="371" customFormat="1" ht="12">
      <c r="C408" s="387"/>
      <c r="D408" s="375"/>
    </row>
    <row r="409" spans="3:4" s="371" customFormat="1" ht="12">
      <c r="C409" s="387"/>
      <c r="D409" s="375"/>
    </row>
    <row r="410" spans="3:4" s="371" customFormat="1" ht="12">
      <c r="C410" s="387"/>
      <c r="D410" s="375"/>
    </row>
    <row r="411" spans="3:4" s="371" customFormat="1" ht="12">
      <c r="C411" s="387"/>
      <c r="D411" s="375"/>
    </row>
    <row r="412" spans="3:4" s="371" customFormat="1" ht="12">
      <c r="C412" s="387"/>
      <c r="D412" s="375"/>
    </row>
    <row r="413" spans="3:4" s="371" customFormat="1" ht="12">
      <c r="C413" s="387"/>
      <c r="D413" s="375"/>
    </row>
    <row r="414" spans="3:4" s="371" customFormat="1" ht="12">
      <c r="C414" s="387"/>
      <c r="D414" s="375"/>
    </row>
    <row r="415" spans="3:4" s="371" customFormat="1" ht="12">
      <c r="C415" s="387"/>
      <c r="D415" s="375"/>
    </row>
    <row r="416" spans="3:4" s="371" customFormat="1" ht="12">
      <c r="C416" s="387"/>
      <c r="D416" s="375"/>
    </row>
    <row r="417" spans="3:4" s="371" customFormat="1" ht="12">
      <c r="C417" s="387"/>
      <c r="D417" s="375"/>
    </row>
    <row r="418" spans="3:4" s="371" customFormat="1" ht="12">
      <c r="C418" s="387"/>
      <c r="D418" s="375"/>
    </row>
    <row r="419" spans="3:4" s="371" customFormat="1" ht="12">
      <c r="C419" s="387"/>
      <c r="D419" s="375"/>
    </row>
    <row r="420" spans="3:4" s="371" customFormat="1" ht="12">
      <c r="C420" s="387"/>
      <c r="D420" s="375"/>
    </row>
    <row r="421" spans="3:4" s="371" customFormat="1" ht="12">
      <c r="C421" s="387"/>
      <c r="D421" s="375"/>
    </row>
    <row r="422" spans="3:4" s="371" customFormat="1" ht="12">
      <c r="C422" s="387"/>
      <c r="D422" s="375"/>
    </row>
    <row r="423" spans="3:4" s="371" customFormat="1" ht="12">
      <c r="C423" s="387"/>
      <c r="D423" s="375"/>
    </row>
    <row r="424" spans="3:4" s="371" customFormat="1" ht="12">
      <c r="C424" s="387"/>
      <c r="D424" s="375"/>
    </row>
    <row r="425" spans="3:4" s="371" customFormat="1" ht="12">
      <c r="C425" s="387"/>
      <c r="D425" s="375"/>
    </row>
    <row r="426" spans="3:4" s="371" customFormat="1" ht="12">
      <c r="C426" s="387"/>
      <c r="D426" s="375"/>
    </row>
    <row r="427" spans="3:4" s="371" customFormat="1" ht="12">
      <c r="C427" s="387"/>
      <c r="D427" s="375"/>
    </row>
    <row r="428" spans="3:4" s="371" customFormat="1" ht="12">
      <c r="C428" s="387"/>
      <c r="D428" s="375"/>
    </row>
    <row r="429" spans="3:4" s="371" customFormat="1" ht="12">
      <c r="C429" s="387"/>
      <c r="D429" s="375"/>
    </row>
    <row r="430" spans="3:4" s="371" customFormat="1" ht="12">
      <c r="C430" s="387"/>
      <c r="D430" s="375"/>
    </row>
    <row r="431" spans="3:4" s="371" customFormat="1" ht="12">
      <c r="C431" s="387"/>
      <c r="D431" s="375"/>
    </row>
    <row r="432" spans="3:4" s="371" customFormat="1" ht="12">
      <c r="C432" s="387"/>
      <c r="D432" s="375"/>
    </row>
    <row r="433" spans="3:4" s="371" customFormat="1" ht="12">
      <c r="C433" s="387"/>
      <c r="D433" s="375"/>
    </row>
    <row r="434" spans="3:4" s="371" customFormat="1" ht="12">
      <c r="C434" s="387"/>
      <c r="D434" s="375"/>
    </row>
    <row r="435" spans="3:4" s="371" customFormat="1" ht="12">
      <c r="C435" s="387"/>
      <c r="D435" s="375"/>
    </row>
    <row r="436" spans="3:4" s="371" customFormat="1" ht="12">
      <c r="C436" s="387"/>
      <c r="D436" s="375"/>
    </row>
    <row r="437" spans="3:4" s="371" customFormat="1" ht="12">
      <c r="C437" s="387"/>
      <c r="D437" s="375"/>
    </row>
    <row r="438" spans="3:4" s="371" customFormat="1" ht="12">
      <c r="C438" s="387"/>
      <c r="D438" s="375"/>
    </row>
    <row r="439" spans="3:4" s="371" customFormat="1" ht="12">
      <c r="C439" s="387"/>
      <c r="D439" s="375"/>
    </row>
    <row r="440" spans="3:4" s="371" customFormat="1" ht="12">
      <c r="C440" s="387"/>
      <c r="D440" s="375"/>
    </row>
    <row r="441" spans="3:4" s="371" customFormat="1" ht="12">
      <c r="C441" s="387"/>
      <c r="D441" s="375"/>
    </row>
    <row r="442" spans="3:4" s="371" customFormat="1" ht="12">
      <c r="C442" s="387"/>
      <c r="D442" s="375"/>
    </row>
    <row r="443" spans="3:4" s="371" customFormat="1" ht="12">
      <c r="C443" s="387"/>
      <c r="D443" s="375"/>
    </row>
    <row r="444" spans="3:4" s="371" customFormat="1" ht="12">
      <c r="C444" s="387"/>
      <c r="D444" s="375"/>
    </row>
    <row r="445" spans="3:4" s="371" customFormat="1" ht="12">
      <c r="C445" s="387"/>
      <c r="D445" s="375"/>
    </row>
    <row r="446" spans="3:4" s="371" customFormat="1" ht="12">
      <c r="C446" s="387"/>
      <c r="D446" s="375"/>
    </row>
    <row r="447" spans="3:4" s="371" customFormat="1" ht="12">
      <c r="C447" s="387"/>
      <c r="D447" s="375"/>
    </row>
    <row r="448" spans="3:4" s="371" customFormat="1" ht="12">
      <c r="C448" s="387"/>
      <c r="D448" s="375"/>
    </row>
    <row r="449" spans="3:4" s="371" customFormat="1" ht="12">
      <c r="C449" s="387"/>
      <c r="D449" s="375"/>
    </row>
    <row r="450" spans="3:4" s="371" customFormat="1" ht="12">
      <c r="C450" s="387"/>
      <c r="D450" s="375"/>
    </row>
    <row r="451" spans="3:4" s="371" customFormat="1" ht="12">
      <c r="C451" s="387"/>
      <c r="D451" s="375"/>
    </row>
    <row r="452" spans="3:4" s="371" customFormat="1" ht="12">
      <c r="C452" s="387"/>
      <c r="D452" s="375"/>
    </row>
    <row r="453" spans="3:4" s="371" customFormat="1" ht="12">
      <c r="C453" s="387"/>
      <c r="D453" s="375"/>
    </row>
    <row r="454" spans="3:4" s="371" customFormat="1" ht="12">
      <c r="C454" s="387"/>
      <c r="D454" s="375"/>
    </row>
    <row r="455" spans="3:4" s="371" customFormat="1" ht="12">
      <c r="C455" s="387"/>
      <c r="D455" s="375"/>
    </row>
    <row r="456" spans="3:4" s="371" customFormat="1" ht="12">
      <c r="C456" s="387"/>
      <c r="D456" s="375"/>
    </row>
    <row r="457" spans="3:4" s="371" customFormat="1" ht="12">
      <c r="C457" s="387"/>
      <c r="D457" s="375"/>
    </row>
    <row r="458" spans="3:4" s="371" customFormat="1" ht="12">
      <c r="C458" s="387"/>
      <c r="D458" s="375"/>
    </row>
    <row r="459" spans="3:4" s="371" customFormat="1" ht="12">
      <c r="C459" s="387"/>
      <c r="D459" s="375"/>
    </row>
    <row r="460" spans="3:4" s="371" customFormat="1" ht="12">
      <c r="C460" s="387"/>
      <c r="D460" s="375"/>
    </row>
    <row r="461" spans="3:4" s="371" customFormat="1" ht="12">
      <c r="C461" s="387"/>
      <c r="D461" s="375"/>
    </row>
    <row r="462" spans="3:4" s="371" customFormat="1" ht="12">
      <c r="C462" s="387"/>
      <c r="D462" s="375"/>
    </row>
    <row r="463" spans="3:4" s="371" customFormat="1" ht="12">
      <c r="C463" s="387"/>
      <c r="D463" s="375"/>
    </row>
    <row r="464" spans="3:4" s="371" customFormat="1" ht="12">
      <c r="C464" s="387"/>
      <c r="D464" s="375"/>
    </row>
    <row r="465" spans="3:4" s="371" customFormat="1" ht="12">
      <c r="C465" s="387"/>
      <c r="D465" s="375"/>
    </row>
    <row r="466" spans="3:4" s="371" customFormat="1" ht="12">
      <c r="C466" s="387"/>
      <c r="D466" s="375"/>
    </row>
    <row r="467" spans="3:4" s="371" customFormat="1" ht="12">
      <c r="C467" s="387"/>
      <c r="D467" s="375"/>
    </row>
    <row r="468" spans="3:4" s="371" customFormat="1" ht="12">
      <c r="C468" s="387"/>
      <c r="D468" s="375"/>
    </row>
    <row r="469" spans="3:4" s="371" customFormat="1" ht="12">
      <c r="C469" s="387"/>
      <c r="D469" s="375"/>
    </row>
    <row r="470" spans="3:4" s="371" customFormat="1" ht="12">
      <c r="C470" s="387"/>
      <c r="D470" s="375"/>
    </row>
    <row r="471" spans="3:4" s="371" customFormat="1" ht="12">
      <c r="C471" s="387"/>
      <c r="D471" s="375"/>
    </row>
    <row r="472" spans="3:4" s="371" customFormat="1" ht="12">
      <c r="C472" s="387"/>
      <c r="D472" s="375"/>
    </row>
    <row r="473" spans="3:4" s="371" customFormat="1" ht="12">
      <c r="C473" s="387"/>
      <c r="D473" s="375"/>
    </row>
    <row r="474" spans="3:4" s="371" customFormat="1" ht="12">
      <c r="C474" s="387"/>
      <c r="D474" s="375"/>
    </row>
    <row r="475" spans="3:4" s="371" customFormat="1" ht="12">
      <c r="C475" s="387"/>
      <c r="D475" s="375"/>
    </row>
    <row r="476" spans="3:4" s="371" customFormat="1" ht="12">
      <c r="C476" s="387"/>
      <c r="D476" s="375"/>
    </row>
    <row r="477" spans="3:4" s="371" customFormat="1" ht="12">
      <c r="C477" s="387"/>
      <c r="D477" s="375"/>
    </row>
    <row r="478" spans="3:4" s="371" customFormat="1" ht="12">
      <c r="C478" s="387"/>
      <c r="D478" s="375"/>
    </row>
    <row r="479" spans="3:4" s="371" customFormat="1" ht="12">
      <c r="C479" s="387"/>
      <c r="D479" s="375"/>
    </row>
    <row r="480" spans="3:4" s="371" customFormat="1" ht="12">
      <c r="C480" s="387"/>
      <c r="D480" s="375"/>
    </row>
    <row r="481" spans="3:4" s="371" customFormat="1" ht="12">
      <c r="C481" s="387"/>
      <c r="D481" s="375"/>
    </row>
    <row r="482" spans="3:4" s="371" customFormat="1" ht="12">
      <c r="C482" s="387"/>
      <c r="D482" s="375"/>
    </row>
    <row r="483" spans="3:4" s="371" customFormat="1" ht="12">
      <c r="C483" s="387"/>
      <c r="D483" s="375"/>
    </row>
    <row r="484" spans="3:4" s="371" customFormat="1" ht="12">
      <c r="C484" s="387"/>
      <c r="D484" s="375"/>
    </row>
    <row r="485" spans="3:4" s="371" customFormat="1" ht="12">
      <c r="C485" s="387"/>
      <c r="D485" s="375"/>
    </row>
    <row r="486" spans="3:4" s="371" customFormat="1" ht="12">
      <c r="C486" s="387"/>
      <c r="D486" s="375"/>
    </row>
    <row r="487" spans="3:4" s="371" customFormat="1" ht="12">
      <c r="C487" s="387"/>
      <c r="D487" s="375"/>
    </row>
    <row r="488" spans="3:4" s="371" customFormat="1" ht="12">
      <c r="C488" s="387"/>
      <c r="D488" s="375"/>
    </row>
    <row r="489" spans="3:4" s="371" customFormat="1" ht="12">
      <c r="C489" s="387"/>
      <c r="D489" s="375"/>
    </row>
    <row r="490" spans="3:4" s="371" customFormat="1" ht="12">
      <c r="C490" s="387"/>
      <c r="D490" s="375"/>
    </row>
    <row r="491" spans="3:4" s="371" customFormat="1" ht="12">
      <c r="C491" s="387"/>
      <c r="D491" s="375"/>
    </row>
    <row r="492" spans="3:4" s="371" customFormat="1" ht="12">
      <c r="C492" s="387"/>
      <c r="D492" s="375"/>
    </row>
    <row r="493" spans="3:4" s="371" customFormat="1" ht="12">
      <c r="C493" s="387"/>
      <c r="D493" s="375"/>
    </row>
    <row r="494" spans="3:4" s="371" customFormat="1" ht="12">
      <c r="C494" s="387"/>
      <c r="D494" s="375"/>
    </row>
    <row r="495" spans="3:4" s="371" customFormat="1" ht="12">
      <c r="C495" s="387"/>
      <c r="D495" s="375"/>
    </row>
    <row r="496" spans="3:4" s="371" customFormat="1" ht="12">
      <c r="C496" s="387"/>
      <c r="D496" s="375"/>
    </row>
    <row r="497" spans="3:4" s="371" customFormat="1" ht="12">
      <c r="C497" s="387"/>
      <c r="D497" s="375"/>
    </row>
    <row r="498" spans="3:4" s="371" customFormat="1" ht="12">
      <c r="C498" s="387"/>
      <c r="D498" s="375"/>
    </row>
    <row r="499" spans="3:4" s="371" customFormat="1" ht="12">
      <c r="C499" s="387"/>
      <c r="D499" s="375"/>
    </row>
    <row r="500" spans="3:4" s="371" customFormat="1" ht="12">
      <c r="C500" s="387"/>
      <c r="D500" s="375"/>
    </row>
    <row r="501" spans="3:4" s="371" customFormat="1" ht="12">
      <c r="C501" s="387"/>
      <c r="D501" s="375"/>
    </row>
    <row r="502" spans="3:4" s="371" customFormat="1" ht="12">
      <c r="C502" s="387"/>
      <c r="D502" s="375"/>
    </row>
    <row r="503" spans="3:4" s="371" customFormat="1" ht="12">
      <c r="C503" s="387"/>
      <c r="D503" s="375"/>
    </row>
    <row r="504" spans="3:4" s="371" customFormat="1" ht="12">
      <c r="C504" s="387"/>
      <c r="D504" s="375"/>
    </row>
    <row r="505" spans="3:4" s="371" customFormat="1" ht="12">
      <c r="C505" s="387"/>
      <c r="D505" s="375"/>
    </row>
    <row r="506" spans="3:4" s="371" customFormat="1" ht="12">
      <c r="C506" s="387"/>
      <c r="D506" s="375"/>
    </row>
    <row r="507" spans="3:4" s="371" customFormat="1" ht="12">
      <c r="C507" s="387"/>
      <c r="D507" s="375"/>
    </row>
    <row r="508" spans="3:4" s="371" customFormat="1" ht="12">
      <c r="C508" s="387"/>
      <c r="D508" s="375"/>
    </row>
    <row r="509" spans="3:4" s="371" customFormat="1" ht="12">
      <c r="C509" s="387"/>
      <c r="D509" s="375"/>
    </row>
    <row r="510" spans="3:4" s="371" customFormat="1" ht="12">
      <c r="C510" s="387"/>
      <c r="D510" s="375"/>
    </row>
    <row r="511" spans="3:4" s="371" customFormat="1" ht="12">
      <c r="C511" s="387"/>
      <c r="D511" s="375"/>
    </row>
    <row r="512" spans="3:4" s="371" customFormat="1" ht="12">
      <c r="C512" s="387"/>
      <c r="D512" s="375"/>
    </row>
    <row r="513" spans="3:4" s="371" customFormat="1" ht="12">
      <c r="C513" s="387"/>
      <c r="D513" s="375"/>
    </row>
    <row r="514" spans="3:4" s="371" customFormat="1" ht="12">
      <c r="C514" s="387"/>
      <c r="D514" s="375"/>
    </row>
    <row r="515" spans="3:4" s="371" customFormat="1" ht="12">
      <c r="C515" s="387"/>
      <c r="D515" s="375"/>
    </row>
    <row r="516" spans="3:4" s="371" customFormat="1" ht="12">
      <c r="C516" s="387"/>
      <c r="D516" s="375"/>
    </row>
    <row r="517" spans="3:4" s="371" customFormat="1" ht="12">
      <c r="C517" s="387"/>
      <c r="D517" s="375"/>
    </row>
    <row r="518" spans="3:4" s="371" customFormat="1" ht="12">
      <c r="C518" s="387"/>
      <c r="D518" s="375"/>
    </row>
    <row r="519" spans="3:4" s="371" customFormat="1" ht="12">
      <c r="C519" s="387"/>
      <c r="D519" s="375"/>
    </row>
    <row r="520" spans="3:4" s="371" customFormat="1" ht="12">
      <c r="C520" s="387"/>
      <c r="D520" s="375"/>
    </row>
    <row r="521" spans="3:4" s="371" customFormat="1" ht="12">
      <c r="C521" s="387"/>
      <c r="D521" s="375"/>
    </row>
    <row r="522" spans="3:4" s="371" customFormat="1" ht="12">
      <c r="C522" s="387"/>
      <c r="D522" s="375"/>
    </row>
    <row r="523" spans="3:4" s="371" customFormat="1" ht="12">
      <c r="C523" s="387"/>
      <c r="D523" s="375"/>
    </row>
    <row r="524" spans="3:4" s="371" customFormat="1" ht="12">
      <c r="C524" s="387"/>
      <c r="D524" s="375"/>
    </row>
    <row r="525" spans="3:4" s="371" customFormat="1" ht="12">
      <c r="C525" s="387"/>
      <c r="D525" s="375"/>
    </row>
    <row r="526" spans="3:4" s="371" customFormat="1" ht="12">
      <c r="C526" s="387"/>
      <c r="D526" s="375"/>
    </row>
    <row r="527" spans="3:4" s="371" customFormat="1" ht="12">
      <c r="C527" s="387"/>
      <c r="D527" s="375"/>
    </row>
    <row r="528" spans="3:4" s="371" customFormat="1" ht="12">
      <c r="C528" s="387"/>
      <c r="D528" s="375"/>
    </row>
    <row r="529" spans="3:4" s="371" customFormat="1" ht="12">
      <c r="C529" s="387"/>
      <c r="D529" s="375"/>
    </row>
    <row r="530" spans="3:4" s="371" customFormat="1" ht="12">
      <c r="C530" s="387"/>
      <c r="D530" s="375"/>
    </row>
    <row r="531" spans="3:4" s="371" customFormat="1" ht="12">
      <c r="C531" s="387"/>
      <c r="D531" s="375"/>
    </row>
    <row r="532" spans="3:4" s="371" customFormat="1" ht="12">
      <c r="C532" s="387"/>
      <c r="D532" s="375"/>
    </row>
    <row r="533" spans="3:4" s="371" customFormat="1" ht="12">
      <c r="C533" s="387"/>
      <c r="D533" s="375"/>
    </row>
    <row r="534" spans="3:4" s="371" customFormat="1" ht="12">
      <c r="C534" s="387"/>
      <c r="D534" s="375"/>
    </row>
    <row r="535" spans="3:4" s="371" customFormat="1" ht="12">
      <c r="C535" s="387"/>
      <c r="D535" s="375"/>
    </row>
    <row r="536" spans="3:4" s="371" customFormat="1" ht="12">
      <c r="C536" s="387"/>
      <c r="D536" s="375"/>
    </row>
    <row r="537" spans="3:4" s="371" customFormat="1" ht="12">
      <c r="C537" s="387"/>
      <c r="D537" s="375"/>
    </row>
    <row r="538" spans="3:4" s="371" customFormat="1" ht="12">
      <c r="C538" s="387"/>
      <c r="D538" s="375"/>
    </row>
    <row r="539" spans="3:4" s="371" customFormat="1" ht="12">
      <c r="C539" s="387"/>
      <c r="D539" s="375"/>
    </row>
    <row r="540" spans="3:4" s="371" customFormat="1" ht="12">
      <c r="C540" s="387"/>
      <c r="D540" s="375"/>
    </row>
    <row r="541" spans="3:4" s="371" customFormat="1" ht="12">
      <c r="C541" s="387"/>
      <c r="D541" s="375"/>
    </row>
    <row r="542" spans="3:4" s="371" customFormat="1" ht="12">
      <c r="C542" s="387"/>
      <c r="D542" s="375"/>
    </row>
    <row r="543" spans="3:4" s="371" customFormat="1" ht="12">
      <c r="C543" s="387"/>
      <c r="D543" s="375"/>
    </row>
    <row r="544" spans="3:4" s="371" customFormat="1" ht="12">
      <c r="C544" s="387"/>
      <c r="D544" s="375"/>
    </row>
    <row r="545" spans="3:4" s="371" customFormat="1" ht="12">
      <c r="C545" s="387"/>
      <c r="D545" s="375"/>
    </row>
    <row r="546" spans="3:4" s="371" customFormat="1" ht="12">
      <c r="C546" s="387"/>
      <c r="D546" s="375"/>
    </row>
    <row r="547" spans="3:4" s="371" customFormat="1" ht="12">
      <c r="C547" s="387"/>
      <c r="D547" s="375"/>
    </row>
    <row r="548" spans="3:4" s="371" customFormat="1" ht="12">
      <c r="C548" s="387"/>
      <c r="D548" s="375"/>
    </row>
    <row r="549" spans="3:4" s="371" customFormat="1" ht="12">
      <c r="C549" s="387"/>
      <c r="D549" s="375"/>
    </row>
    <row r="550" spans="3:4" s="371" customFormat="1" ht="12">
      <c r="C550" s="387"/>
      <c r="D550" s="375"/>
    </row>
    <row r="551" spans="3:4" s="371" customFormat="1" ht="12">
      <c r="C551" s="387"/>
      <c r="D551" s="375"/>
    </row>
    <row r="552" spans="3:4" s="371" customFormat="1" ht="12">
      <c r="C552" s="387"/>
      <c r="D552" s="375"/>
    </row>
    <row r="553" spans="3:4" s="371" customFormat="1" ht="12">
      <c r="C553" s="387"/>
      <c r="D553" s="375"/>
    </row>
    <row r="554" spans="3:4" s="371" customFormat="1" ht="12">
      <c r="C554" s="387"/>
      <c r="D554" s="375"/>
    </row>
    <row r="555" spans="3:4" s="371" customFormat="1" ht="12">
      <c r="C555" s="387"/>
      <c r="D555" s="375"/>
    </row>
    <row r="556" spans="3:4" s="371" customFormat="1" ht="12">
      <c r="C556" s="387"/>
      <c r="D556" s="375"/>
    </row>
    <row r="557" spans="3:4" s="371" customFormat="1" ht="12">
      <c r="C557" s="387"/>
      <c r="D557" s="375"/>
    </row>
    <row r="558" spans="3:4" s="371" customFormat="1" ht="12">
      <c r="C558" s="387"/>
      <c r="D558" s="375"/>
    </row>
    <row r="559" spans="3:4" s="371" customFormat="1" ht="12">
      <c r="C559" s="387"/>
      <c r="D559" s="375"/>
    </row>
    <row r="560" spans="3:4" s="371" customFormat="1" ht="12">
      <c r="C560" s="387"/>
      <c r="D560" s="375"/>
    </row>
    <row r="561" spans="3:4" s="371" customFormat="1" ht="12">
      <c r="C561" s="387"/>
      <c r="D561" s="375"/>
    </row>
    <row r="562" spans="3:4" s="371" customFormat="1" ht="12">
      <c r="C562" s="387"/>
      <c r="D562" s="375"/>
    </row>
    <row r="563" spans="3:4" s="371" customFormat="1" ht="12">
      <c r="C563" s="387"/>
      <c r="D563" s="375"/>
    </row>
    <row r="564" spans="3:4" s="371" customFormat="1" ht="12">
      <c r="C564" s="387"/>
      <c r="D564" s="375"/>
    </row>
    <row r="565" spans="3:4" s="371" customFormat="1" ht="12">
      <c r="C565" s="387"/>
      <c r="D565" s="375"/>
    </row>
    <row r="566" spans="3:4" s="371" customFormat="1" ht="12">
      <c r="C566" s="387"/>
      <c r="D566" s="375"/>
    </row>
    <row r="567" spans="3:4" s="371" customFormat="1" ht="12">
      <c r="C567" s="387"/>
      <c r="D567" s="375"/>
    </row>
    <row r="568" spans="3:4" s="371" customFormat="1" ht="12">
      <c r="C568" s="387"/>
      <c r="D568" s="375"/>
    </row>
    <row r="569" spans="3:4" s="371" customFormat="1" ht="12">
      <c r="C569" s="387"/>
      <c r="D569" s="375"/>
    </row>
    <row r="570" spans="3:4" s="371" customFormat="1" ht="12">
      <c r="C570" s="387"/>
      <c r="D570" s="375"/>
    </row>
    <row r="571" spans="3:4" s="371" customFormat="1" ht="12">
      <c r="C571" s="387"/>
      <c r="D571" s="375"/>
    </row>
    <row r="572" spans="3:4" s="371" customFormat="1" ht="12">
      <c r="C572" s="387"/>
      <c r="D572" s="375"/>
    </row>
    <row r="573" spans="3:4" s="371" customFormat="1" ht="12">
      <c r="C573" s="387"/>
      <c r="D573" s="375"/>
    </row>
    <row r="574" spans="3:4" s="371" customFormat="1" ht="12">
      <c r="C574" s="387"/>
      <c r="D574" s="375"/>
    </row>
    <row r="575" spans="3:4" s="371" customFormat="1" ht="12">
      <c r="C575" s="387"/>
      <c r="D575" s="375"/>
    </row>
    <row r="576" spans="3:4" s="371" customFormat="1" ht="12">
      <c r="C576" s="387"/>
      <c r="D576" s="375"/>
    </row>
    <row r="577" spans="3:4" s="371" customFormat="1" ht="12">
      <c r="C577" s="387"/>
      <c r="D577" s="375"/>
    </row>
    <row r="578" spans="3:4" s="371" customFormat="1" ht="12">
      <c r="C578" s="387"/>
      <c r="D578" s="375"/>
    </row>
    <row r="579" spans="3:4" s="371" customFormat="1" ht="12">
      <c r="C579" s="387"/>
      <c r="D579" s="375"/>
    </row>
    <row r="580" spans="3:4" s="371" customFormat="1" ht="12">
      <c r="C580" s="387"/>
      <c r="D580" s="375"/>
    </row>
    <row r="581" spans="3:4" s="371" customFormat="1" ht="12">
      <c r="C581" s="387"/>
      <c r="D581" s="375"/>
    </row>
    <row r="582" spans="3:4" s="371" customFormat="1" ht="12">
      <c r="C582" s="387"/>
      <c r="D582" s="375"/>
    </row>
    <row r="583" spans="3:4" s="371" customFormat="1" ht="12">
      <c r="C583" s="387"/>
      <c r="D583" s="375"/>
    </row>
    <row r="584" spans="3:4" s="371" customFormat="1" ht="12">
      <c r="C584" s="387"/>
      <c r="D584" s="375"/>
    </row>
    <row r="585" spans="3:4" s="371" customFormat="1" ht="12">
      <c r="C585" s="387"/>
      <c r="D585" s="375"/>
    </row>
    <row r="586" spans="3:4" s="371" customFormat="1" ht="12">
      <c r="C586" s="387"/>
      <c r="D586" s="375"/>
    </row>
    <row r="587" spans="3:4" s="371" customFormat="1" ht="12">
      <c r="C587" s="387"/>
      <c r="D587" s="375"/>
    </row>
    <row r="588" spans="3:4" s="371" customFormat="1" ht="12">
      <c r="C588" s="387"/>
      <c r="D588" s="375"/>
    </row>
    <row r="589" spans="3:4" s="371" customFormat="1" ht="12">
      <c r="C589" s="387"/>
      <c r="D589" s="375"/>
    </row>
    <row r="590" spans="3:4" s="371" customFormat="1" ht="12">
      <c r="C590" s="387"/>
      <c r="D590" s="375"/>
    </row>
    <row r="591" spans="3:4" s="371" customFormat="1" ht="12">
      <c r="C591" s="387"/>
      <c r="D591" s="375"/>
    </row>
    <row r="592" spans="3:4" s="371" customFormat="1" ht="12">
      <c r="C592" s="387"/>
      <c r="D592" s="375"/>
    </row>
    <row r="593" spans="3:4" s="371" customFormat="1" ht="12">
      <c r="C593" s="387"/>
      <c r="D593" s="375"/>
    </row>
    <row r="594" spans="3:4" s="371" customFormat="1" ht="12">
      <c r="C594" s="387"/>
      <c r="D594" s="375"/>
    </row>
    <row r="595" spans="3:4" s="371" customFormat="1" ht="12">
      <c r="C595" s="387"/>
      <c r="D595" s="375"/>
    </row>
    <row r="596" spans="3:4" s="371" customFormat="1" ht="12">
      <c r="C596" s="387"/>
      <c r="D596" s="375"/>
    </row>
    <row r="597" spans="3:4" s="371" customFormat="1" ht="12">
      <c r="C597" s="387"/>
      <c r="D597" s="375"/>
    </row>
    <row r="598" spans="3:4" s="371" customFormat="1" ht="12">
      <c r="C598" s="387"/>
      <c r="D598" s="375"/>
    </row>
    <row r="599" spans="3:4" s="371" customFormat="1" ht="12">
      <c r="C599" s="387"/>
      <c r="D599" s="375"/>
    </row>
    <row r="600" spans="3:4" s="371" customFormat="1" ht="12">
      <c r="C600" s="387"/>
      <c r="D600" s="375"/>
    </row>
    <row r="601" spans="3:4" s="371" customFormat="1" ht="12">
      <c r="C601" s="387"/>
      <c r="D601" s="375"/>
    </row>
    <row r="602" spans="3:4" s="371" customFormat="1" ht="12">
      <c r="C602" s="387"/>
      <c r="D602" s="375"/>
    </row>
    <row r="603" spans="3:4" s="371" customFormat="1" ht="12">
      <c r="C603" s="387"/>
      <c r="D603" s="375"/>
    </row>
    <row r="604" spans="3:4" s="371" customFormat="1" ht="12">
      <c r="C604" s="387"/>
      <c r="D604" s="375"/>
    </row>
    <row r="605" spans="3:4" s="371" customFormat="1" ht="12">
      <c r="C605" s="387"/>
      <c r="D605" s="375"/>
    </row>
    <row r="606" spans="3:4" s="371" customFormat="1" ht="12">
      <c r="C606" s="387"/>
      <c r="D606" s="375"/>
    </row>
    <row r="607" spans="3:4" s="371" customFormat="1" ht="12">
      <c r="C607" s="387"/>
      <c r="D607" s="375"/>
    </row>
    <row r="608" spans="3:4" s="371" customFormat="1" ht="12">
      <c r="C608" s="387"/>
      <c r="D608" s="375"/>
    </row>
    <row r="609" spans="3:4" s="371" customFormat="1" ht="12">
      <c r="C609" s="387"/>
      <c r="D609" s="375"/>
    </row>
    <row r="610" spans="3:4" s="371" customFormat="1" ht="12">
      <c r="C610" s="387"/>
      <c r="D610" s="375"/>
    </row>
    <row r="611" spans="3:4" s="371" customFormat="1" ht="12">
      <c r="C611" s="387"/>
      <c r="D611" s="375"/>
    </row>
    <row r="612" spans="3:4" s="371" customFormat="1" ht="12">
      <c r="C612" s="387"/>
      <c r="D612" s="375"/>
    </row>
    <row r="613" spans="3:4" s="371" customFormat="1" ht="12">
      <c r="C613" s="387"/>
      <c r="D613" s="375"/>
    </row>
    <row r="614" spans="3:4" s="371" customFormat="1" ht="12">
      <c r="C614" s="387"/>
      <c r="D614" s="375"/>
    </row>
    <row r="615" spans="3:4" s="371" customFormat="1" ht="12">
      <c r="C615" s="387"/>
      <c r="D615" s="375"/>
    </row>
    <row r="616" spans="3:4" s="371" customFormat="1" ht="12">
      <c r="C616" s="387"/>
      <c r="D616" s="375"/>
    </row>
    <row r="617" spans="3:4" s="371" customFormat="1" ht="12">
      <c r="C617" s="387"/>
      <c r="D617" s="375"/>
    </row>
    <row r="618" spans="3:4" s="371" customFormat="1" ht="12">
      <c r="C618" s="387"/>
      <c r="D618" s="375"/>
    </row>
    <row r="619" spans="3:4" s="371" customFormat="1" ht="12">
      <c r="C619" s="387"/>
      <c r="D619" s="375"/>
    </row>
    <row r="620" spans="3:4" s="371" customFormat="1" ht="12">
      <c r="C620" s="387"/>
      <c r="D620" s="375"/>
    </row>
    <row r="621" spans="3:4" s="371" customFormat="1" ht="12">
      <c r="C621" s="387"/>
      <c r="D621" s="375"/>
    </row>
    <row r="622" spans="3:4" s="371" customFormat="1" ht="12">
      <c r="C622" s="387"/>
      <c r="D622" s="375"/>
    </row>
    <row r="623" spans="3:4" s="371" customFormat="1" ht="12">
      <c r="C623" s="387"/>
      <c r="D623" s="375"/>
    </row>
    <row r="624" spans="3:4" s="371" customFormat="1" ht="12">
      <c r="C624" s="387"/>
      <c r="D624" s="375"/>
    </row>
    <row r="625" spans="3:4" s="371" customFormat="1" ht="12">
      <c r="C625" s="387"/>
      <c r="D625" s="375"/>
    </row>
    <row r="626" spans="3:4" s="371" customFormat="1" ht="12">
      <c r="C626" s="387"/>
      <c r="D626" s="375"/>
    </row>
    <row r="627" spans="3:4" s="371" customFormat="1" ht="12">
      <c r="C627" s="387"/>
      <c r="D627" s="375"/>
    </row>
    <row r="628" spans="3:4" s="371" customFormat="1" ht="12">
      <c r="C628" s="387"/>
      <c r="D628" s="375"/>
    </row>
    <row r="629" spans="3:4" s="371" customFormat="1" ht="12">
      <c r="C629" s="387"/>
      <c r="D629" s="375"/>
    </row>
    <row r="630" spans="3:4" s="371" customFormat="1" ht="12">
      <c r="C630" s="387"/>
      <c r="D630" s="375"/>
    </row>
    <row r="631" spans="3:4" s="371" customFormat="1" ht="12">
      <c r="C631" s="387"/>
      <c r="D631" s="375"/>
    </row>
    <row r="632" spans="3:4" s="371" customFormat="1" ht="12">
      <c r="C632" s="387"/>
      <c r="D632" s="375"/>
    </row>
    <row r="633" spans="3:4" s="371" customFormat="1" ht="12">
      <c r="C633" s="387"/>
      <c r="D633" s="375"/>
    </row>
    <row r="634" spans="3:4" s="371" customFormat="1" ht="12">
      <c r="C634" s="387"/>
      <c r="D634" s="375"/>
    </row>
    <row r="635" spans="3:4" s="371" customFormat="1" ht="12">
      <c r="C635" s="387"/>
      <c r="D635" s="375"/>
    </row>
    <row r="636" spans="3:4" s="371" customFormat="1" ht="12">
      <c r="C636" s="387"/>
      <c r="D636" s="375"/>
    </row>
    <row r="637" spans="3:4" s="371" customFormat="1" ht="12">
      <c r="C637" s="387"/>
      <c r="D637" s="375"/>
    </row>
    <row r="638" spans="3:4" s="371" customFormat="1" ht="12">
      <c r="C638" s="387"/>
      <c r="D638" s="375"/>
    </row>
    <row r="639" spans="3:4" s="371" customFormat="1" ht="12">
      <c r="C639" s="387"/>
      <c r="D639" s="375"/>
    </row>
    <row r="640" spans="3:4" s="371" customFormat="1" ht="12">
      <c r="C640" s="387"/>
      <c r="D640" s="375"/>
    </row>
    <row r="641" spans="3:4" s="371" customFormat="1" ht="12">
      <c r="C641" s="387"/>
      <c r="D641" s="375"/>
    </row>
    <row r="642" spans="3:4" s="371" customFormat="1" ht="12">
      <c r="C642" s="387"/>
      <c r="D642" s="375"/>
    </row>
    <row r="643" spans="3:4" s="371" customFormat="1" ht="12">
      <c r="C643" s="387"/>
      <c r="D643" s="375"/>
    </row>
    <row r="644" spans="3:4" s="371" customFormat="1" ht="12">
      <c r="C644" s="387"/>
      <c r="D644" s="375"/>
    </row>
    <row r="645" spans="3:4" s="371" customFormat="1" ht="12">
      <c r="C645" s="387"/>
      <c r="D645" s="375"/>
    </row>
    <row r="646" spans="3:4" s="371" customFormat="1" ht="12">
      <c r="C646" s="387"/>
      <c r="D646" s="375"/>
    </row>
    <row r="647" spans="3:4" s="371" customFormat="1" ht="12">
      <c r="C647" s="387"/>
      <c r="D647" s="375"/>
    </row>
    <row r="648" spans="3:4" s="371" customFormat="1" ht="12">
      <c r="C648" s="387"/>
      <c r="D648" s="375"/>
    </row>
    <row r="649" spans="3:4" s="371" customFormat="1" ht="12">
      <c r="C649" s="387"/>
      <c r="D649" s="375"/>
    </row>
    <row r="650" spans="3:4" s="371" customFormat="1" ht="12">
      <c r="C650" s="387"/>
      <c r="D650" s="375"/>
    </row>
    <row r="651" spans="3:4" s="371" customFormat="1" ht="12">
      <c r="C651" s="387"/>
      <c r="D651" s="375"/>
    </row>
    <row r="652" spans="3:4" s="371" customFormat="1" ht="12">
      <c r="C652" s="387"/>
      <c r="D652" s="375"/>
    </row>
    <row r="653" spans="3:4" s="371" customFormat="1" ht="12">
      <c r="C653" s="387"/>
      <c r="D653" s="375"/>
    </row>
    <row r="654" spans="3:4" s="371" customFormat="1" ht="12">
      <c r="C654" s="387"/>
      <c r="D654" s="375"/>
    </row>
    <row r="655" spans="3:4" s="371" customFormat="1" ht="12">
      <c r="C655" s="387"/>
      <c r="D655" s="375"/>
    </row>
    <row r="656" spans="3:4" s="371" customFormat="1" ht="12">
      <c r="C656" s="387"/>
      <c r="D656" s="375"/>
    </row>
    <row r="657" spans="3:4" s="371" customFormat="1" ht="12">
      <c r="C657" s="387"/>
      <c r="D657" s="375"/>
    </row>
    <row r="658" spans="3:4" s="371" customFormat="1" ht="12">
      <c r="C658" s="387"/>
      <c r="D658" s="375"/>
    </row>
    <row r="659" spans="3:4" s="371" customFormat="1" ht="12">
      <c r="C659" s="387"/>
      <c r="D659" s="375"/>
    </row>
    <row r="660" spans="3:4" s="371" customFormat="1" ht="12">
      <c r="C660" s="387"/>
      <c r="D660" s="375"/>
    </row>
    <row r="661" spans="3:4" s="371" customFormat="1" ht="12">
      <c r="C661" s="387"/>
      <c r="D661" s="375"/>
    </row>
    <row r="662" spans="3:4" s="371" customFormat="1" ht="12">
      <c r="C662" s="387"/>
      <c r="D662" s="375"/>
    </row>
    <row r="663" spans="3:4" s="371" customFormat="1" ht="12">
      <c r="C663" s="387"/>
      <c r="D663" s="375"/>
    </row>
    <row r="664" spans="3:4" s="371" customFormat="1" ht="12">
      <c r="C664" s="387"/>
      <c r="D664" s="375"/>
    </row>
    <row r="665" spans="3:4" s="371" customFormat="1" ht="12">
      <c r="C665" s="387"/>
      <c r="D665" s="375"/>
    </row>
    <row r="666" spans="3:4" s="371" customFormat="1" ht="12">
      <c r="C666" s="387"/>
      <c r="D666" s="375"/>
    </row>
    <row r="667" spans="3:4" s="371" customFormat="1" ht="12">
      <c r="C667" s="387"/>
      <c r="D667" s="375"/>
    </row>
    <row r="668" spans="3:4" s="371" customFormat="1" ht="12">
      <c r="C668" s="387"/>
      <c r="D668" s="375"/>
    </row>
    <row r="669" spans="3:4" s="371" customFormat="1" ht="12">
      <c r="C669" s="387"/>
      <c r="D669" s="375"/>
    </row>
    <row r="670" spans="3:4" s="371" customFormat="1" ht="12">
      <c r="C670" s="387"/>
      <c r="D670" s="375"/>
    </row>
    <row r="671" spans="3:4" s="371" customFormat="1" ht="12">
      <c r="C671" s="387"/>
      <c r="D671" s="375"/>
    </row>
    <row r="672" spans="3:4" s="371" customFormat="1" ht="12">
      <c r="C672" s="387"/>
      <c r="D672" s="375"/>
    </row>
    <row r="673" spans="3:4" s="371" customFormat="1" ht="12">
      <c r="C673" s="387"/>
      <c r="D673" s="375"/>
    </row>
    <row r="674" spans="3:4" s="371" customFormat="1" ht="12">
      <c r="C674" s="387"/>
      <c r="D674" s="375"/>
    </row>
    <row r="675" spans="3:4" s="371" customFormat="1" ht="12">
      <c r="C675" s="387"/>
      <c r="D675" s="375"/>
    </row>
    <row r="676" spans="3:4" s="371" customFormat="1" ht="12">
      <c r="C676" s="387"/>
      <c r="D676" s="375"/>
    </row>
    <row r="677" spans="3:4" s="371" customFormat="1" ht="12">
      <c r="C677" s="387"/>
      <c r="D677" s="375"/>
    </row>
    <row r="678" spans="3:4" s="371" customFormat="1" ht="12">
      <c r="C678" s="387"/>
      <c r="D678" s="375"/>
    </row>
    <row r="679" spans="3:4" s="371" customFormat="1" ht="12">
      <c r="C679" s="387"/>
      <c r="D679" s="375"/>
    </row>
    <row r="680" spans="3:4" s="371" customFormat="1" ht="12">
      <c r="C680" s="387"/>
      <c r="D680" s="375"/>
    </row>
    <row r="681" spans="3:4" s="371" customFormat="1" ht="12">
      <c r="C681" s="387"/>
      <c r="D681" s="375"/>
    </row>
    <row r="682" spans="3:4" s="371" customFormat="1" ht="12">
      <c r="C682" s="387"/>
      <c r="D682" s="375"/>
    </row>
    <row r="683" spans="3:4" s="371" customFormat="1" ht="12">
      <c r="C683" s="387"/>
      <c r="D683" s="375"/>
    </row>
    <row r="684" spans="3:4" s="371" customFormat="1" ht="12">
      <c r="C684" s="387"/>
      <c r="D684" s="375"/>
    </row>
    <row r="685" spans="3:4" s="371" customFormat="1" ht="12">
      <c r="C685" s="387"/>
      <c r="D685" s="375"/>
    </row>
    <row r="686" spans="3:4" s="371" customFormat="1" ht="12">
      <c r="C686" s="387"/>
      <c r="D686" s="375"/>
    </row>
    <row r="687" spans="3:4" s="371" customFormat="1" ht="12">
      <c r="C687" s="387"/>
      <c r="D687" s="375"/>
    </row>
    <row r="688" spans="3:4" s="371" customFormat="1" ht="12">
      <c r="C688" s="387"/>
      <c r="D688" s="375"/>
    </row>
    <row r="689" spans="3:4" s="371" customFormat="1" ht="12">
      <c r="C689" s="387"/>
      <c r="D689" s="375"/>
    </row>
    <row r="690" spans="3:4" s="371" customFormat="1" ht="12">
      <c r="C690" s="387"/>
      <c r="D690" s="375"/>
    </row>
    <row r="691" spans="3:4" s="371" customFormat="1" ht="12">
      <c r="C691" s="387"/>
      <c r="D691" s="375"/>
    </row>
    <row r="692" spans="3:4" s="371" customFormat="1" ht="12">
      <c r="C692" s="387"/>
      <c r="D692" s="375"/>
    </row>
    <row r="693" spans="3:4" s="371" customFormat="1" ht="12">
      <c r="C693" s="387"/>
      <c r="D693" s="375"/>
    </row>
    <row r="694" spans="3:4" s="371" customFormat="1" ht="12">
      <c r="C694" s="387"/>
      <c r="D694" s="375"/>
    </row>
    <row r="695" spans="3:4" s="371" customFormat="1" ht="12">
      <c r="C695" s="387"/>
      <c r="D695" s="375"/>
    </row>
    <row r="696" spans="3:4" s="371" customFormat="1" ht="12">
      <c r="C696" s="387"/>
      <c r="D696" s="375"/>
    </row>
    <row r="697" spans="3:4" s="371" customFormat="1" ht="12">
      <c r="C697" s="387"/>
      <c r="D697" s="375"/>
    </row>
    <row r="698" spans="3:4" s="371" customFormat="1" ht="12">
      <c r="C698" s="387"/>
      <c r="D698" s="375"/>
    </row>
    <row r="699" spans="3:4" s="371" customFormat="1" ht="12">
      <c r="C699" s="387"/>
      <c r="D699" s="375"/>
    </row>
    <row r="700" spans="3:4" s="371" customFormat="1" ht="12">
      <c r="C700" s="387"/>
      <c r="D700" s="375"/>
    </row>
    <row r="701" spans="3:4" s="371" customFormat="1" ht="12">
      <c r="C701" s="387"/>
      <c r="D701" s="375"/>
    </row>
    <row r="702" spans="3:4" s="371" customFormat="1" ht="12">
      <c r="C702" s="387"/>
      <c r="D702" s="375"/>
    </row>
    <row r="703" spans="3:4" s="371" customFormat="1" ht="12">
      <c r="C703" s="387"/>
      <c r="D703" s="375"/>
    </row>
    <row r="704" spans="3:4" s="371" customFormat="1" ht="12">
      <c r="C704" s="387"/>
      <c r="D704" s="375"/>
    </row>
    <row r="705" spans="3:4" s="371" customFormat="1" ht="12">
      <c r="C705" s="387"/>
      <c r="D705" s="375"/>
    </row>
    <row r="706" spans="3:4" s="371" customFormat="1" ht="12">
      <c r="C706" s="387"/>
      <c r="D706" s="375"/>
    </row>
    <row r="707" spans="3:4" s="371" customFormat="1" ht="12">
      <c r="C707" s="387"/>
      <c r="D707" s="375"/>
    </row>
    <row r="708" spans="3:4" s="371" customFormat="1" ht="12">
      <c r="C708" s="387"/>
      <c r="D708" s="375"/>
    </row>
    <row r="709" spans="3:4" s="371" customFormat="1" ht="12">
      <c r="C709" s="387"/>
      <c r="D709" s="375"/>
    </row>
    <row r="710" spans="3:4" s="371" customFormat="1" ht="12">
      <c r="C710" s="387"/>
      <c r="D710" s="375"/>
    </row>
    <row r="711" spans="3:4" s="371" customFormat="1" ht="12">
      <c r="C711" s="387"/>
      <c r="D711" s="375"/>
    </row>
    <row r="712" spans="3:4" s="371" customFormat="1" ht="12">
      <c r="C712" s="387"/>
      <c r="D712" s="375"/>
    </row>
    <row r="713" spans="3:4" s="371" customFormat="1" ht="12">
      <c r="C713" s="387"/>
      <c r="D713" s="375"/>
    </row>
    <row r="714" spans="3:4" s="371" customFormat="1" ht="12">
      <c r="C714" s="387"/>
      <c r="D714" s="375"/>
    </row>
    <row r="715" spans="3:4" s="371" customFormat="1" ht="12">
      <c r="C715" s="387"/>
      <c r="D715" s="375"/>
    </row>
    <row r="716" spans="3:4" s="371" customFormat="1" ht="12">
      <c r="C716" s="387"/>
      <c r="D716" s="375"/>
    </row>
    <row r="717" spans="3:4" s="371" customFormat="1" ht="12">
      <c r="C717" s="387"/>
      <c r="D717" s="375"/>
    </row>
    <row r="718" spans="3:4" s="371" customFormat="1" ht="12">
      <c r="C718" s="387"/>
      <c r="D718" s="375"/>
    </row>
    <row r="719" spans="3:4" s="371" customFormat="1" ht="12">
      <c r="C719" s="387"/>
      <c r="D719" s="375"/>
    </row>
    <row r="720" spans="3:4" s="371" customFormat="1" ht="12">
      <c r="C720" s="387"/>
      <c r="D720" s="375"/>
    </row>
    <row r="721" spans="3:4" s="371" customFormat="1" ht="12">
      <c r="C721" s="387"/>
      <c r="D721" s="375"/>
    </row>
    <row r="722" spans="3:4" s="371" customFormat="1" ht="12">
      <c r="C722" s="387"/>
      <c r="D722" s="375"/>
    </row>
    <row r="723" spans="3:4" s="371" customFormat="1" ht="12">
      <c r="C723" s="387"/>
      <c r="D723" s="375"/>
    </row>
    <row r="724" spans="3:4" s="371" customFormat="1" ht="12">
      <c r="C724" s="387"/>
      <c r="D724" s="375"/>
    </row>
    <row r="725" spans="3:4" s="371" customFormat="1" ht="12">
      <c r="C725" s="387"/>
      <c r="D725" s="375"/>
    </row>
    <row r="726" spans="3:4" s="371" customFormat="1" ht="12">
      <c r="C726" s="387"/>
      <c r="D726" s="375"/>
    </row>
    <row r="727" spans="3:4" s="371" customFormat="1" ht="12">
      <c r="C727" s="387"/>
      <c r="D727" s="375"/>
    </row>
    <row r="728" spans="3:4" s="371" customFormat="1" ht="12">
      <c r="C728" s="387"/>
      <c r="D728" s="375"/>
    </row>
    <row r="729" spans="3:4" s="371" customFormat="1" ht="12">
      <c r="C729" s="387"/>
      <c r="D729" s="375"/>
    </row>
    <row r="730" spans="3:4" s="371" customFormat="1" ht="12">
      <c r="C730" s="387"/>
      <c r="D730" s="375"/>
    </row>
    <row r="731" spans="3:4" s="371" customFormat="1" ht="12">
      <c r="C731" s="387"/>
      <c r="D731" s="375"/>
    </row>
    <row r="732" spans="3:4" s="371" customFormat="1" ht="12">
      <c r="C732" s="387"/>
      <c r="D732" s="375"/>
    </row>
    <row r="733" spans="3:4" s="371" customFormat="1" ht="12">
      <c r="C733" s="387"/>
      <c r="D733" s="375"/>
    </row>
    <row r="734" spans="3:4" s="371" customFormat="1" ht="12">
      <c r="C734" s="387"/>
      <c r="D734" s="375"/>
    </row>
    <row r="735" spans="3:4" s="371" customFormat="1" ht="12">
      <c r="C735" s="387"/>
      <c r="D735" s="375"/>
    </row>
    <row r="736" spans="3:4" s="371" customFormat="1" ht="12">
      <c r="C736" s="387"/>
      <c r="D736" s="375"/>
    </row>
    <row r="737" spans="3:4" s="371" customFormat="1" ht="12">
      <c r="C737" s="387"/>
      <c r="D737" s="375"/>
    </row>
    <row r="738" spans="3:4" s="371" customFormat="1" ht="12">
      <c r="C738" s="387"/>
      <c r="D738" s="375"/>
    </row>
    <row r="739" spans="3:4" s="371" customFormat="1" ht="12">
      <c r="C739" s="387"/>
      <c r="D739" s="375"/>
    </row>
    <row r="740" spans="3:4" s="371" customFormat="1" ht="12">
      <c r="C740" s="387"/>
      <c r="D740" s="375"/>
    </row>
    <row r="741" spans="3:4" s="371" customFormat="1" ht="12">
      <c r="C741" s="387"/>
      <c r="D741" s="375"/>
    </row>
    <row r="742" spans="3:4" s="371" customFormat="1" ht="12">
      <c r="C742" s="387"/>
      <c r="D742" s="375"/>
    </row>
    <row r="743" spans="3:4" s="371" customFormat="1" ht="12">
      <c r="C743" s="387"/>
      <c r="D743" s="375"/>
    </row>
    <row r="744" spans="3:4" s="371" customFormat="1" ht="12">
      <c r="C744" s="387"/>
      <c r="D744" s="375"/>
    </row>
    <row r="745" spans="3:4" s="371" customFormat="1" ht="12">
      <c r="C745" s="387"/>
      <c r="D745" s="375"/>
    </row>
    <row r="746" spans="3:4" s="371" customFormat="1" ht="12">
      <c r="C746" s="387"/>
      <c r="D746" s="375"/>
    </row>
    <row r="747" spans="3:4" s="371" customFormat="1" ht="12">
      <c r="C747" s="387"/>
      <c r="D747" s="375"/>
    </row>
    <row r="748" spans="3:4" s="371" customFormat="1" ht="12">
      <c r="C748" s="387"/>
      <c r="D748" s="375"/>
    </row>
    <row r="749" spans="3:4" s="371" customFormat="1" ht="12">
      <c r="C749" s="387"/>
      <c r="D749" s="375"/>
    </row>
    <row r="750" spans="3:4" s="371" customFormat="1" ht="12">
      <c r="C750" s="387"/>
      <c r="D750" s="375"/>
    </row>
    <row r="751" spans="3:4" s="371" customFormat="1" ht="12">
      <c r="C751" s="387"/>
      <c r="D751" s="375"/>
    </row>
    <row r="752" spans="3:4" s="371" customFormat="1" ht="12">
      <c r="C752" s="387"/>
      <c r="D752" s="375"/>
    </row>
    <row r="753" spans="3:4" s="371" customFormat="1" ht="12">
      <c r="C753" s="387"/>
      <c r="D753" s="375"/>
    </row>
    <row r="754" spans="3:4" s="371" customFormat="1" ht="12">
      <c r="C754" s="387"/>
      <c r="D754" s="375"/>
    </row>
    <row r="755" spans="3:4" s="371" customFormat="1" ht="12">
      <c r="C755" s="387"/>
      <c r="D755" s="375"/>
    </row>
    <row r="756" spans="3:4" s="371" customFormat="1" ht="12">
      <c r="C756" s="387"/>
      <c r="D756" s="375"/>
    </row>
    <row r="757" spans="3:4" s="371" customFormat="1" ht="12">
      <c r="C757" s="387"/>
      <c r="D757" s="375"/>
    </row>
    <row r="758" spans="3:4" s="371" customFormat="1" ht="12">
      <c r="C758" s="387"/>
      <c r="D758" s="375"/>
    </row>
    <row r="759" spans="3:4" s="371" customFormat="1" ht="12">
      <c r="C759" s="387"/>
      <c r="D759" s="375"/>
    </row>
    <row r="760" spans="3:4" s="371" customFormat="1" ht="12">
      <c r="C760" s="387"/>
      <c r="D760" s="375"/>
    </row>
    <row r="761" spans="3:4" s="371" customFormat="1" ht="12">
      <c r="C761" s="387"/>
      <c r="D761" s="375"/>
    </row>
    <row r="762" spans="3:4" s="371" customFormat="1" ht="12">
      <c r="C762" s="387"/>
      <c r="D762" s="375"/>
    </row>
    <row r="763" spans="3:4" s="371" customFormat="1" ht="12">
      <c r="C763" s="387"/>
      <c r="D763" s="375"/>
    </row>
    <row r="764" spans="3:4" s="371" customFormat="1" ht="12">
      <c r="C764" s="387"/>
      <c r="D764" s="375"/>
    </row>
    <row r="765" spans="3:4" s="371" customFormat="1" ht="12">
      <c r="C765" s="387"/>
      <c r="D765" s="375"/>
    </row>
    <row r="766" spans="3:4" s="371" customFormat="1" ht="12">
      <c r="C766" s="387"/>
      <c r="D766" s="375"/>
    </row>
    <row r="767" spans="3:4" s="371" customFormat="1" ht="12">
      <c r="C767" s="387"/>
      <c r="D767" s="375"/>
    </row>
    <row r="768" spans="3:4" s="371" customFormat="1" ht="12">
      <c r="C768" s="387"/>
      <c r="D768" s="375"/>
    </row>
    <row r="769" spans="3:4" s="371" customFormat="1" ht="12">
      <c r="C769" s="387"/>
      <c r="D769" s="375"/>
    </row>
    <row r="770" spans="3:4" s="371" customFormat="1" ht="12">
      <c r="C770" s="387"/>
      <c r="D770" s="375"/>
    </row>
    <row r="771" spans="3:4" s="371" customFormat="1" ht="12">
      <c r="C771" s="387"/>
      <c r="D771" s="375"/>
    </row>
    <row r="772" spans="3:4" s="371" customFormat="1" ht="12">
      <c r="C772" s="387"/>
      <c r="D772" s="375"/>
    </row>
    <row r="773" spans="3:4" s="371" customFormat="1" ht="12">
      <c r="C773" s="387"/>
      <c r="D773" s="375"/>
    </row>
    <row r="774" spans="3:4" s="371" customFormat="1" ht="12">
      <c r="C774" s="387"/>
      <c r="D774" s="375"/>
    </row>
    <row r="775" spans="3:4" s="371" customFormat="1" ht="12">
      <c r="C775" s="387"/>
      <c r="D775" s="375"/>
    </row>
    <row r="776" spans="3:4" s="371" customFormat="1" ht="12">
      <c r="C776" s="387"/>
      <c r="D776" s="375"/>
    </row>
    <row r="777" spans="3:4" s="371" customFormat="1" ht="12">
      <c r="C777" s="387"/>
      <c r="D777" s="375"/>
    </row>
    <row r="778" spans="3:4" s="371" customFormat="1" ht="12">
      <c r="C778" s="387"/>
      <c r="D778" s="375"/>
    </row>
    <row r="779" spans="3:4" s="371" customFormat="1" ht="12">
      <c r="C779" s="387"/>
      <c r="D779" s="375"/>
    </row>
    <row r="780" spans="3:4" s="371" customFormat="1" ht="12">
      <c r="C780" s="387"/>
      <c r="D780" s="375"/>
    </row>
    <row r="781" spans="3:4" s="371" customFormat="1" ht="12">
      <c r="C781" s="387"/>
      <c r="D781" s="375"/>
    </row>
    <row r="782" spans="3:4" s="371" customFormat="1" ht="12">
      <c r="C782" s="387"/>
      <c r="D782" s="375"/>
    </row>
    <row r="783" spans="3:4" s="371" customFormat="1" ht="12">
      <c r="C783" s="387"/>
      <c r="D783" s="375"/>
    </row>
    <row r="784" spans="3:4" s="371" customFormat="1" ht="12">
      <c r="C784" s="387"/>
      <c r="D784" s="375"/>
    </row>
    <row r="785" spans="3:4" s="371" customFormat="1" ht="12">
      <c r="C785" s="387"/>
      <c r="D785" s="375"/>
    </row>
    <row r="786" spans="3:4" s="371" customFormat="1" ht="12">
      <c r="C786" s="387"/>
      <c r="D786" s="375"/>
    </row>
    <row r="787" spans="3:4" s="371" customFormat="1" ht="12">
      <c r="C787" s="387"/>
      <c r="D787" s="375"/>
    </row>
    <row r="788" spans="3:4" s="371" customFormat="1" ht="12">
      <c r="C788" s="387"/>
      <c r="D788" s="375"/>
    </row>
    <row r="789" spans="3:4" s="371" customFormat="1" ht="12">
      <c r="C789" s="387"/>
      <c r="D789" s="375"/>
    </row>
    <row r="790" spans="3:4" s="371" customFormat="1" ht="12">
      <c r="C790" s="387"/>
      <c r="D790" s="375"/>
    </row>
    <row r="791" spans="3:4" s="371" customFormat="1" ht="12">
      <c r="C791" s="387"/>
      <c r="D791" s="375"/>
    </row>
    <row r="792" spans="3:4" s="371" customFormat="1" ht="12">
      <c r="C792" s="387"/>
      <c r="D792" s="375"/>
    </row>
    <row r="793" spans="3:4" s="371" customFormat="1" ht="12">
      <c r="C793" s="387"/>
      <c r="D793" s="375"/>
    </row>
    <row r="794" spans="3:4" s="371" customFormat="1" ht="12">
      <c r="C794" s="387"/>
      <c r="D794" s="375"/>
    </row>
    <row r="795" spans="3:4" s="371" customFormat="1" ht="12">
      <c r="C795" s="387"/>
      <c r="D795" s="375"/>
    </row>
    <row r="796" spans="3:4" s="371" customFormat="1" ht="12">
      <c r="C796" s="387"/>
      <c r="D796" s="375"/>
    </row>
    <row r="797" spans="3:4" s="371" customFormat="1" ht="12">
      <c r="C797" s="387"/>
      <c r="D797" s="375"/>
    </row>
    <row r="798" spans="3:4" s="371" customFormat="1" ht="12">
      <c r="C798" s="387"/>
      <c r="D798" s="375"/>
    </row>
    <row r="799" spans="3:4" s="371" customFormat="1" ht="12">
      <c r="C799" s="387"/>
      <c r="D799" s="375"/>
    </row>
    <row r="800" spans="3:4" s="371" customFormat="1" ht="12">
      <c r="C800" s="387"/>
      <c r="D800" s="375"/>
    </row>
    <row r="801" spans="3:4" s="371" customFormat="1" ht="12">
      <c r="C801" s="387"/>
      <c r="D801" s="375"/>
    </row>
    <row r="802" spans="3:4" s="371" customFormat="1" ht="12">
      <c r="C802" s="387"/>
      <c r="D802" s="375"/>
    </row>
    <row r="803" spans="3:4" s="371" customFormat="1" ht="12">
      <c r="C803" s="387"/>
      <c r="D803" s="375"/>
    </row>
    <row r="804" spans="3:4" s="371" customFormat="1" ht="12">
      <c r="C804" s="387"/>
      <c r="D804" s="375"/>
    </row>
    <row r="805" spans="3:4" s="371" customFormat="1" ht="12">
      <c r="C805" s="387"/>
      <c r="D805" s="375"/>
    </row>
    <row r="806" spans="3:4" s="371" customFormat="1" ht="12">
      <c r="C806" s="387"/>
      <c r="D806" s="375"/>
    </row>
    <row r="807" spans="3:4" s="371" customFormat="1" ht="12">
      <c r="C807" s="387"/>
      <c r="D807" s="375"/>
    </row>
    <row r="808" spans="3:4" s="371" customFormat="1" ht="12">
      <c r="C808" s="387"/>
      <c r="D808" s="375"/>
    </row>
    <row r="809" spans="3:4" s="371" customFormat="1" ht="12">
      <c r="C809" s="387"/>
      <c r="D809" s="375"/>
    </row>
    <row r="810" spans="3:4" s="371" customFormat="1" ht="12">
      <c r="C810" s="387"/>
      <c r="D810" s="375"/>
    </row>
    <row r="811" spans="3:4" s="371" customFormat="1" ht="12">
      <c r="C811" s="387"/>
      <c r="D811" s="375"/>
    </row>
    <row r="812" spans="3:4" s="371" customFormat="1" ht="12">
      <c r="C812" s="387"/>
      <c r="D812" s="375"/>
    </row>
    <row r="813" spans="3:4" s="371" customFormat="1" ht="12">
      <c r="C813" s="387"/>
      <c r="D813" s="375"/>
    </row>
    <row r="814" spans="3:4" s="371" customFormat="1" ht="12">
      <c r="C814" s="387"/>
      <c r="D814" s="375"/>
    </row>
    <row r="815" spans="3:4" s="371" customFormat="1" ht="12">
      <c r="C815" s="387"/>
      <c r="D815" s="375"/>
    </row>
    <row r="816" spans="3:4" s="371" customFormat="1" ht="12">
      <c r="C816" s="387"/>
      <c r="D816" s="375"/>
    </row>
    <row r="817" spans="3:4" s="371" customFormat="1" ht="12">
      <c r="C817" s="387"/>
      <c r="D817" s="375"/>
    </row>
    <row r="818" spans="3:4" s="371" customFormat="1" ht="12">
      <c r="C818" s="387"/>
      <c r="D818" s="375"/>
    </row>
    <row r="819" spans="3:4" s="371" customFormat="1" ht="12">
      <c r="C819" s="387"/>
      <c r="D819" s="375"/>
    </row>
    <row r="820" spans="3:4" s="371" customFormat="1" ht="12">
      <c r="C820" s="387"/>
      <c r="D820" s="375"/>
    </row>
    <row r="821" spans="3:4" s="371" customFormat="1" ht="12">
      <c r="C821" s="387"/>
      <c r="D821" s="375"/>
    </row>
    <row r="822" spans="3:4" s="371" customFormat="1" ht="12">
      <c r="C822" s="387"/>
      <c r="D822" s="375"/>
    </row>
    <row r="823" spans="3:4" s="371" customFormat="1" ht="12">
      <c r="C823" s="387"/>
      <c r="D823" s="375"/>
    </row>
    <row r="824" spans="3:4" s="371" customFormat="1" ht="12">
      <c r="C824" s="387"/>
      <c r="D824" s="375"/>
    </row>
    <row r="825" spans="3:4" s="371" customFormat="1" ht="12">
      <c r="C825" s="387"/>
      <c r="D825" s="375"/>
    </row>
    <row r="826" spans="3:4" s="371" customFormat="1" ht="12">
      <c r="C826" s="387"/>
      <c r="D826" s="375"/>
    </row>
    <row r="827" spans="3:4" s="371" customFormat="1" ht="12">
      <c r="C827" s="387"/>
      <c r="D827" s="375"/>
    </row>
    <row r="828" spans="3:4" s="371" customFormat="1" ht="12">
      <c r="C828" s="387"/>
      <c r="D828" s="375"/>
    </row>
    <row r="829" spans="3:4" s="371" customFormat="1" ht="12">
      <c r="C829" s="387"/>
      <c r="D829" s="375"/>
    </row>
    <row r="830" spans="3:4" s="371" customFormat="1" ht="12">
      <c r="C830" s="387"/>
      <c r="D830" s="375"/>
    </row>
    <row r="831" spans="3:4" s="371" customFormat="1" ht="12">
      <c r="C831" s="387"/>
      <c r="D831" s="375"/>
    </row>
    <row r="832" spans="3:4" s="371" customFormat="1" ht="12">
      <c r="C832" s="387"/>
      <c r="D832" s="375"/>
    </row>
    <row r="833" spans="3:4" s="371" customFormat="1" ht="12">
      <c r="C833" s="387"/>
      <c r="D833" s="375"/>
    </row>
    <row r="834" spans="3:4" s="371" customFormat="1" ht="12">
      <c r="C834" s="387"/>
      <c r="D834" s="375"/>
    </row>
    <row r="835" spans="3:4" s="371" customFormat="1" ht="12">
      <c r="C835" s="387"/>
      <c r="D835" s="375"/>
    </row>
    <row r="836" spans="3:4" s="371" customFormat="1" ht="12">
      <c r="C836" s="387"/>
      <c r="D836" s="375"/>
    </row>
    <row r="837" spans="3:4" s="371" customFormat="1" ht="12">
      <c r="C837" s="387"/>
      <c r="D837" s="375"/>
    </row>
    <row r="838" spans="3:4" s="371" customFormat="1" ht="12">
      <c r="C838" s="387"/>
      <c r="D838" s="375"/>
    </row>
    <row r="839" spans="3:4" s="371" customFormat="1" ht="12">
      <c r="C839" s="387"/>
      <c r="D839" s="375"/>
    </row>
    <row r="840" spans="3:4" s="371" customFormat="1" ht="12">
      <c r="C840" s="387"/>
      <c r="D840" s="375"/>
    </row>
    <row r="841" spans="3:4" s="371" customFormat="1" ht="12">
      <c r="C841" s="387"/>
      <c r="D841" s="375"/>
    </row>
    <row r="842" spans="3:4" s="371" customFormat="1" ht="12">
      <c r="C842" s="387"/>
      <c r="D842" s="375"/>
    </row>
    <row r="843" spans="3:4" s="371" customFormat="1" ht="12">
      <c r="C843" s="387"/>
      <c r="D843" s="375"/>
    </row>
    <row r="844" spans="3:4" s="371" customFormat="1" ht="12">
      <c r="C844" s="387"/>
      <c r="D844" s="375"/>
    </row>
    <row r="845" spans="3:4" s="371" customFormat="1" ht="12">
      <c r="C845" s="387"/>
      <c r="D845" s="375"/>
    </row>
    <row r="846" spans="3:4" s="371" customFormat="1" ht="12">
      <c r="C846" s="387"/>
      <c r="D846" s="375"/>
    </row>
    <row r="847" spans="3:4" s="371" customFormat="1" ht="12">
      <c r="C847" s="387"/>
      <c r="D847" s="375"/>
    </row>
    <row r="848" spans="3:4" s="371" customFormat="1" ht="12">
      <c r="C848" s="387"/>
      <c r="D848" s="375"/>
    </row>
    <row r="849" spans="3:4" s="371" customFormat="1" ht="12">
      <c r="C849" s="387"/>
      <c r="D849" s="375"/>
    </row>
    <row r="850" spans="3:4" s="371" customFormat="1" ht="12">
      <c r="C850" s="387"/>
      <c r="D850" s="375"/>
    </row>
    <row r="851" spans="3:4" s="371" customFormat="1" ht="12">
      <c r="C851" s="387"/>
      <c r="D851" s="375"/>
    </row>
    <row r="852" spans="3:4" s="371" customFormat="1" ht="12">
      <c r="C852" s="387"/>
      <c r="D852" s="375"/>
    </row>
    <row r="853" spans="3:4" s="371" customFormat="1" ht="12">
      <c r="C853" s="387"/>
      <c r="D853" s="375"/>
    </row>
    <row r="854" spans="3:4" s="371" customFormat="1" ht="12">
      <c r="C854" s="387"/>
      <c r="D854" s="375"/>
    </row>
    <row r="855" spans="3:4" s="371" customFormat="1" ht="12">
      <c r="C855" s="387"/>
      <c r="D855" s="375"/>
    </row>
    <row r="856" spans="3:4" s="371" customFormat="1" ht="12">
      <c r="C856" s="387"/>
      <c r="D856" s="375"/>
    </row>
    <row r="857" spans="3:4" s="371" customFormat="1" ht="12">
      <c r="C857" s="387"/>
      <c r="D857" s="375"/>
    </row>
    <row r="858" spans="3:4" s="371" customFormat="1" ht="12">
      <c r="C858" s="387"/>
      <c r="D858" s="375"/>
    </row>
    <row r="859" spans="3:4" s="371" customFormat="1" ht="12">
      <c r="C859" s="387"/>
      <c r="D859" s="375"/>
    </row>
    <row r="860" spans="3:4" s="371" customFormat="1" ht="12">
      <c r="C860" s="387"/>
      <c r="D860" s="375"/>
    </row>
    <row r="861" spans="3:4" s="371" customFormat="1" ht="12">
      <c r="C861" s="387"/>
      <c r="D861" s="375"/>
    </row>
    <row r="862" spans="3:4" s="371" customFormat="1" ht="12">
      <c r="C862" s="387"/>
      <c r="D862" s="375"/>
    </row>
    <row r="863" spans="3:4" s="371" customFormat="1" ht="12">
      <c r="C863" s="387"/>
      <c r="D863" s="375"/>
    </row>
    <row r="864" spans="3:4" s="371" customFormat="1" ht="12">
      <c r="C864" s="387"/>
      <c r="D864" s="375"/>
    </row>
    <row r="865" spans="3:4" s="371" customFormat="1" ht="12">
      <c r="C865" s="387"/>
      <c r="D865" s="375"/>
    </row>
    <row r="866" spans="3:4" s="371" customFormat="1" ht="12">
      <c r="C866" s="387"/>
      <c r="D866" s="375"/>
    </row>
    <row r="867" spans="3:4" s="371" customFormat="1" ht="12">
      <c r="C867" s="387"/>
      <c r="D867" s="375"/>
    </row>
    <row r="868" spans="3:4" s="371" customFormat="1" ht="12">
      <c r="C868" s="387"/>
      <c r="D868" s="375"/>
    </row>
    <row r="869" spans="3:4" s="371" customFormat="1" ht="12">
      <c r="C869" s="387"/>
      <c r="D869" s="375"/>
    </row>
    <row r="870" spans="3:4" s="371" customFormat="1" ht="12">
      <c r="C870" s="387"/>
      <c r="D870" s="375"/>
    </row>
    <row r="871" spans="3:4" s="371" customFormat="1" ht="12">
      <c r="C871" s="387"/>
      <c r="D871" s="375"/>
    </row>
    <row r="872" spans="3:4" s="371" customFormat="1" ht="12">
      <c r="C872" s="387"/>
      <c r="D872" s="375"/>
    </row>
    <row r="873" spans="3:4" s="371" customFormat="1" ht="12">
      <c r="C873" s="387"/>
      <c r="D873" s="375"/>
    </row>
    <row r="874" spans="3:4" s="371" customFormat="1" ht="12">
      <c r="C874" s="387"/>
      <c r="D874" s="375"/>
    </row>
    <row r="875" spans="3:4" s="371" customFormat="1" ht="12">
      <c r="C875" s="387"/>
      <c r="D875" s="375"/>
    </row>
    <row r="876" spans="3:4" s="371" customFormat="1" ht="12">
      <c r="C876" s="387"/>
      <c r="D876" s="375"/>
    </row>
    <row r="877" spans="3:4" s="371" customFormat="1" ht="12">
      <c r="C877" s="387"/>
      <c r="D877" s="375"/>
    </row>
    <row r="878" spans="3:4" s="371" customFormat="1" ht="12">
      <c r="C878" s="387"/>
      <c r="D878" s="375"/>
    </row>
    <row r="879" spans="3:4" s="371" customFormat="1" ht="12">
      <c r="C879" s="387"/>
      <c r="D879" s="375"/>
    </row>
    <row r="880" spans="3:4" s="371" customFormat="1" ht="12">
      <c r="C880" s="387"/>
      <c r="D880" s="375"/>
    </row>
    <row r="881" spans="3:4" s="371" customFormat="1" ht="12">
      <c r="C881" s="387"/>
      <c r="D881" s="375"/>
    </row>
    <row r="882" spans="3:4" s="371" customFormat="1" ht="12">
      <c r="C882" s="387"/>
      <c r="D882" s="375"/>
    </row>
    <row r="883" spans="3:4" s="371" customFormat="1" ht="12">
      <c r="C883" s="387"/>
      <c r="D883" s="375"/>
    </row>
    <row r="884" spans="3:4" s="371" customFormat="1" ht="12">
      <c r="C884" s="387"/>
      <c r="D884" s="375"/>
    </row>
    <row r="885" spans="3:4" s="371" customFormat="1" ht="12">
      <c r="C885" s="387"/>
      <c r="D885" s="375"/>
    </row>
    <row r="886" spans="3:4" s="371" customFormat="1" ht="12">
      <c r="C886" s="387"/>
      <c r="D886" s="375"/>
    </row>
    <row r="887" spans="3:4" s="371" customFormat="1" ht="12">
      <c r="C887" s="387"/>
      <c r="D887" s="375"/>
    </row>
    <row r="888" spans="3:4" s="371" customFormat="1" ht="12">
      <c r="C888" s="387"/>
      <c r="D888" s="375"/>
    </row>
    <row r="889" spans="3:4" s="371" customFormat="1" ht="12">
      <c r="C889" s="387"/>
      <c r="D889" s="375"/>
    </row>
    <row r="890" spans="3:4" s="371" customFormat="1" ht="12">
      <c r="C890" s="387"/>
      <c r="D890" s="375"/>
    </row>
    <row r="891" spans="3:4" s="371" customFormat="1" ht="12">
      <c r="C891" s="387"/>
      <c r="D891" s="375"/>
    </row>
    <row r="892" spans="3:4" s="371" customFormat="1" ht="12">
      <c r="C892" s="387"/>
      <c r="D892" s="375"/>
    </row>
    <row r="893" spans="3:4" s="371" customFormat="1" ht="12">
      <c r="C893" s="387"/>
      <c r="D893" s="375"/>
    </row>
    <row r="894" spans="3:4" s="371" customFormat="1" ht="12">
      <c r="C894" s="387"/>
      <c r="D894" s="375"/>
    </row>
    <row r="895" spans="3:4" s="371" customFormat="1" ht="12">
      <c r="C895" s="387"/>
      <c r="D895" s="375"/>
    </row>
    <row r="896" spans="3:4" s="371" customFormat="1" ht="12">
      <c r="C896" s="387"/>
      <c r="D896" s="375"/>
    </row>
    <row r="897" spans="3:4" s="371" customFormat="1" ht="12">
      <c r="C897" s="387"/>
      <c r="D897" s="375"/>
    </row>
    <row r="898" spans="3:4" s="371" customFormat="1" ht="12">
      <c r="C898" s="387"/>
      <c r="D898" s="375"/>
    </row>
    <row r="899" spans="3:4" s="371" customFormat="1" ht="12">
      <c r="C899" s="387"/>
      <c r="D899" s="375"/>
    </row>
    <row r="900" spans="3:4" s="371" customFormat="1" ht="12">
      <c r="C900" s="387"/>
      <c r="D900" s="375"/>
    </row>
    <row r="901" spans="3:4" s="371" customFormat="1" ht="12">
      <c r="C901" s="387"/>
      <c r="D901" s="375"/>
    </row>
    <row r="902" spans="3:4" s="371" customFormat="1" ht="12">
      <c r="C902" s="387"/>
      <c r="D902" s="375"/>
    </row>
    <row r="903" spans="3:4" s="371" customFormat="1" ht="12">
      <c r="C903" s="387"/>
      <c r="D903" s="375"/>
    </row>
    <row r="904" spans="3:4" s="371" customFormat="1" ht="12">
      <c r="C904" s="387"/>
      <c r="D904" s="375"/>
    </row>
    <row r="905" spans="3:4" s="371" customFormat="1" ht="12">
      <c r="C905" s="387"/>
      <c r="D905" s="375"/>
    </row>
    <row r="906" spans="3:4" s="371" customFormat="1" ht="12">
      <c r="C906" s="387"/>
      <c r="D906" s="375"/>
    </row>
    <row r="907" spans="3:4" s="371" customFormat="1" ht="12">
      <c r="C907" s="387"/>
      <c r="D907" s="375"/>
    </row>
    <row r="908" spans="3:4" s="371" customFormat="1" ht="12">
      <c r="C908" s="387"/>
      <c r="D908" s="375"/>
    </row>
    <row r="909" spans="3:4" s="371" customFormat="1" ht="12">
      <c r="C909" s="387"/>
      <c r="D909" s="375"/>
    </row>
    <row r="910" spans="3:4" s="371" customFormat="1" ht="12">
      <c r="C910" s="387"/>
      <c r="D910" s="375"/>
    </row>
    <row r="911" spans="3:4" s="371" customFormat="1" ht="12">
      <c r="C911" s="387"/>
      <c r="D911" s="375"/>
    </row>
    <row r="912" spans="3:4" s="371" customFormat="1" ht="12">
      <c r="C912" s="387"/>
      <c r="D912" s="375"/>
    </row>
    <row r="913" spans="3:4" s="371" customFormat="1" ht="12">
      <c r="C913" s="387"/>
      <c r="D913" s="375"/>
    </row>
    <row r="914" spans="3:4" s="371" customFormat="1" ht="12">
      <c r="C914" s="387"/>
      <c r="D914" s="375"/>
    </row>
    <row r="915" spans="3:4" s="371" customFormat="1" ht="12">
      <c r="C915" s="387"/>
      <c r="D915" s="375"/>
    </row>
    <row r="916" spans="3:4" s="371" customFormat="1" ht="12">
      <c r="C916" s="387"/>
      <c r="D916" s="375"/>
    </row>
    <row r="917" spans="3:4" s="371" customFormat="1" ht="12">
      <c r="C917" s="387"/>
      <c r="D917" s="375"/>
    </row>
    <row r="918" spans="3:4" s="371" customFormat="1" ht="12">
      <c r="C918" s="387"/>
      <c r="D918" s="375"/>
    </row>
    <row r="919" spans="3:4" s="371" customFormat="1" ht="12">
      <c r="C919" s="387"/>
      <c r="D919" s="375"/>
    </row>
    <row r="920" spans="3:4" s="371" customFormat="1" ht="12">
      <c r="C920" s="387"/>
      <c r="D920" s="375"/>
    </row>
    <row r="921" spans="3:4" s="371" customFormat="1" ht="12">
      <c r="C921" s="387"/>
      <c r="D921" s="375"/>
    </row>
    <row r="922" spans="3:4" s="371" customFormat="1" ht="12">
      <c r="C922" s="387"/>
      <c r="D922" s="375"/>
    </row>
    <row r="923" spans="3:4" s="371" customFormat="1" ht="12">
      <c r="C923" s="387"/>
      <c r="D923" s="375"/>
    </row>
    <row r="924" spans="3:4" s="371" customFormat="1" ht="12">
      <c r="C924" s="387"/>
      <c r="D924" s="375"/>
    </row>
    <row r="925" spans="3:4" s="371" customFormat="1" ht="12">
      <c r="C925" s="387"/>
      <c r="D925" s="375"/>
    </row>
    <row r="926" spans="3:4" s="371" customFormat="1" ht="12">
      <c r="C926" s="387"/>
      <c r="D926" s="375"/>
    </row>
    <row r="927" spans="3:4" s="371" customFormat="1" ht="12">
      <c r="C927" s="387"/>
      <c r="D927" s="375"/>
    </row>
    <row r="928" spans="3:4" s="371" customFormat="1" ht="12">
      <c r="C928" s="387"/>
      <c r="D928" s="375"/>
    </row>
    <row r="929" spans="3:4" s="371" customFormat="1" ht="12">
      <c r="C929" s="387"/>
      <c r="D929" s="375"/>
    </row>
    <row r="930" spans="3:4" s="371" customFormat="1" ht="12">
      <c r="C930" s="387"/>
      <c r="D930" s="375"/>
    </row>
    <row r="931" spans="3:4" s="371" customFormat="1" ht="12">
      <c r="C931" s="387"/>
      <c r="D931" s="375"/>
    </row>
    <row r="932" spans="3:4" s="371" customFormat="1" ht="12">
      <c r="C932" s="387"/>
      <c r="D932" s="375"/>
    </row>
    <row r="933" spans="3:4" s="371" customFormat="1" ht="12">
      <c r="C933" s="387"/>
      <c r="D933" s="375"/>
    </row>
    <row r="934" spans="3:4" s="371" customFormat="1" ht="12">
      <c r="C934" s="387"/>
      <c r="D934" s="375"/>
    </row>
    <row r="935" spans="3:4" s="371" customFormat="1" ht="12">
      <c r="C935" s="387"/>
      <c r="D935" s="375"/>
    </row>
    <row r="936" spans="3:4" s="371" customFormat="1" ht="12">
      <c r="C936" s="387"/>
      <c r="D936" s="375"/>
    </row>
    <row r="937" spans="3:4" s="371" customFormat="1" ht="12">
      <c r="C937" s="387"/>
      <c r="D937" s="375"/>
    </row>
    <row r="938" spans="3:4" s="371" customFormat="1" ht="12">
      <c r="C938" s="387"/>
      <c r="D938" s="375"/>
    </row>
    <row r="939" spans="3:4" s="371" customFormat="1" ht="12">
      <c r="C939" s="387"/>
      <c r="D939" s="375"/>
    </row>
    <row r="940" spans="3:4" s="371" customFormat="1" ht="12">
      <c r="C940" s="387"/>
      <c r="D940" s="375"/>
    </row>
    <row r="941" spans="3:4" s="371" customFormat="1" ht="12">
      <c r="C941" s="387"/>
      <c r="D941" s="375"/>
    </row>
    <row r="942" spans="3:4" s="371" customFormat="1" ht="12">
      <c r="C942" s="387"/>
      <c r="D942" s="375"/>
    </row>
    <row r="943" spans="3:4" s="371" customFormat="1" ht="12">
      <c r="C943" s="387"/>
      <c r="D943" s="375"/>
    </row>
    <row r="944" spans="3:4" s="371" customFormat="1" ht="12">
      <c r="C944" s="387"/>
      <c r="D944" s="375"/>
    </row>
    <row r="945" spans="3:4" s="371" customFormat="1" ht="12">
      <c r="C945" s="387"/>
      <c r="D945" s="375"/>
    </row>
    <row r="946" spans="3:4" s="371" customFormat="1" ht="12">
      <c r="C946" s="387"/>
      <c r="D946" s="375"/>
    </row>
    <row r="947" spans="3:4" s="371" customFormat="1" ht="12">
      <c r="C947" s="387"/>
      <c r="D947" s="375"/>
    </row>
    <row r="948" spans="3:4" s="371" customFormat="1" ht="12">
      <c r="C948" s="387"/>
      <c r="D948" s="375"/>
    </row>
    <row r="949" spans="3:4" s="371" customFormat="1" ht="12">
      <c r="C949" s="387"/>
      <c r="D949" s="375"/>
    </row>
    <row r="950" spans="3:4" s="371" customFormat="1" ht="12">
      <c r="C950" s="387"/>
      <c r="D950" s="375"/>
    </row>
    <row r="951" spans="3:4" s="371" customFormat="1" ht="12">
      <c r="C951" s="387"/>
      <c r="D951" s="375"/>
    </row>
    <row r="952" spans="3:4" s="371" customFormat="1" ht="12">
      <c r="C952" s="387"/>
      <c r="D952" s="375"/>
    </row>
    <row r="953" spans="3:4" s="371" customFormat="1" ht="12">
      <c r="C953" s="387"/>
      <c r="D953" s="375"/>
    </row>
    <row r="954" spans="3:4" s="371" customFormat="1" ht="12">
      <c r="C954" s="387"/>
      <c r="D954" s="375"/>
    </row>
    <row r="955" spans="3:4" s="371" customFormat="1" ht="12">
      <c r="C955" s="387"/>
      <c r="D955" s="375"/>
    </row>
    <row r="956" spans="3:4" s="371" customFormat="1" ht="12">
      <c r="C956" s="387"/>
      <c r="D956" s="375"/>
    </row>
    <row r="957" spans="3:4" s="371" customFormat="1" ht="12">
      <c r="C957" s="387"/>
      <c r="D957" s="375"/>
    </row>
    <row r="958" spans="3:4" s="371" customFormat="1" ht="12">
      <c r="C958" s="387"/>
      <c r="D958" s="375"/>
    </row>
    <row r="959" spans="3:4" s="371" customFormat="1" ht="12">
      <c r="C959" s="387"/>
      <c r="D959" s="375"/>
    </row>
    <row r="960" spans="3:4" s="371" customFormat="1" ht="12">
      <c r="C960" s="387"/>
      <c r="D960" s="375"/>
    </row>
    <row r="961" spans="3:4" s="371" customFormat="1" ht="12">
      <c r="C961" s="387"/>
      <c r="D961" s="375"/>
    </row>
    <row r="962" spans="3:4" s="371" customFormat="1" ht="12">
      <c r="C962" s="387"/>
      <c r="D962" s="375"/>
    </row>
    <row r="963" spans="3:4" s="371" customFormat="1" ht="12">
      <c r="C963" s="387"/>
      <c r="D963" s="375"/>
    </row>
    <row r="964" spans="3:4" s="371" customFormat="1" ht="12">
      <c r="C964" s="387"/>
      <c r="D964" s="375"/>
    </row>
    <row r="965" spans="3:4" s="371" customFormat="1" ht="12">
      <c r="C965" s="387"/>
      <c r="D965" s="375"/>
    </row>
    <row r="966" spans="3:4" s="371" customFormat="1" ht="12">
      <c r="C966" s="387"/>
      <c r="D966" s="375"/>
    </row>
    <row r="967" spans="3:4" s="371" customFormat="1" ht="12">
      <c r="C967" s="387"/>
      <c r="D967" s="375"/>
    </row>
    <row r="968" spans="3:4" s="371" customFormat="1" ht="12">
      <c r="C968" s="387"/>
      <c r="D968" s="375"/>
    </row>
    <row r="969" spans="3:4" s="371" customFormat="1" ht="12">
      <c r="C969" s="387"/>
      <c r="D969" s="375"/>
    </row>
    <row r="970" spans="3:4" s="371" customFormat="1" ht="12">
      <c r="C970" s="387"/>
      <c r="D970" s="375"/>
    </row>
    <row r="971" spans="3:4" s="371" customFormat="1" ht="12">
      <c r="C971" s="387"/>
      <c r="D971" s="375"/>
    </row>
    <row r="972" spans="3:4" s="371" customFormat="1" ht="12">
      <c r="C972" s="387"/>
      <c r="D972" s="375"/>
    </row>
    <row r="973" spans="3:4" s="371" customFormat="1" ht="12">
      <c r="C973" s="387"/>
      <c r="D973" s="375"/>
    </row>
    <row r="974" spans="3:4" s="371" customFormat="1" ht="12">
      <c r="C974" s="387"/>
      <c r="D974" s="375"/>
    </row>
    <row r="975" spans="3:4" s="371" customFormat="1" ht="12">
      <c r="C975" s="387"/>
      <c r="D975" s="375"/>
    </row>
    <row r="976" spans="3:4" s="371" customFormat="1" ht="12">
      <c r="C976" s="387"/>
      <c r="D976" s="375"/>
    </row>
    <row r="977" spans="3:4" s="371" customFormat="1" ht="12">
      <c r="C977" s="387"/>
      <c r="D977" s="375"/>
    </row>
    <row r="978" spans="3:4" s="371" customFormat="1" ht="12">
      <c r="C978" s="387"/>
      <c r="D978" s="375"/>
    </row>
    <row r="979" spans="3:4" s="371" customFormat="1" ht="12">
      <c r="C979" s="387"/>
      <c r="D979" s="375"/>
    </row>
    <row r="980" spans="3:4" s="371" customFormat="1" ht="12">
      <c r="C980" s="387"/>
      <c r="D980" s="375"/>
    </row>
    <row r="981" spans="3:4" s="371" customFormat="1" ht="12">
      <c r="C981" s="387"/>
      <c r="D981" s="375"/>
    </row>
    <row r="982" spans="3:4" s="371" customFormat="1" ht="12">
      <c r="C982" s="387"/>
      <c r="D982" s="375"/>
    </row>
    <row r="983" spans="3:4" s="371" customFormat="1" ht="12">
      <c r="C983" s="387"/>
      <c r="D983" s="375"/>
    </row>
    <row r="984" spans="3:4" s="371" customFormat="1" ht="12">
      <c r="C984" s="387"/>
      <c r="D984" s="375"/>
    </row>
    <row r="985" spans="3:4" s="371" customFormat="1" ht="12">
      <c r="C985" s="387"/>
      <c r="D985" s="375"/>
    </row>
    <row r="986" spans="3:4" s="371" customFormat="1" ht="12">
      <c r="C986" s="387"/>
      <c r="D986" s="375"/>
    </row>
    <row r="987" spans="3:4" s="371" customFormat="1" ht="12">
      <c r="C987" s="387"/>
      <c r="D987" s="375"/>
    </row>
    <row r="988" spans="3:4" s="371" customFormat="1" ht="12">
      <c r="C988" s="387"/>
      <c r="D988" s="375"/>
    </row>
    <row r="989" spans="3:4" s="371" customFormat="1" ht="12">
      <c r="C989" s="387"/>
      <c r="D989" s="375"/>
    </row>
    <row r="990" spans="3:4" s="371" customFormat="1" ht="12">
      <c r="C990" s="387"/>
      <c r="D990" s="375"/>
    </row>
    <row r="991" spans="3:4" s="371" customFormat="1" ht="12">
      <c r="C991" s="387"/>
      <c r="D991" s="375"/>
    </row>
    <row r="992" spans="3:4" s="371" customFormat="1" ht="12">
      <c r="C992" s="387"/>
      <c r="D992" s="375"/>
    </row>
    <row r="993" spans="3:4" s="371" customFormat="1" ht="12">
      <c r="C993" s="387"/>
      <c r="D993" s="375"/>
    </row>
    <row r="994" spans="3:4" s="371" customFormat="1" ht="12">
      <c r="C994" s="387"/>
      <c r="D994" s="375"/>
    </row>
    <row r="995" spans="3:4" s="371" customFormat="1" ht="12">
      <c r="C995" s="387"/>
      <c r="D995" s="375"/>
    </row>
    <row r="996" spans="3:4" s="371" customFormat="1" ht="12">
      <c r="C996" s="387"/>
      <c r="D996" s="375"/>
    </row>
    <row r="997" spans="3:4" s="371" customFormat="1" ht="12">
      <c r="C997" s="387"/>
      <c r="D997" s="375"/>
    </row>
    <row r="998" spans="3:4" s="371" customFormat="1" ht="12">
      <c r="C998" s="387"/>
      <c r="D998" s="375"/>
    </row>
    <row r="999" spans="3:4" s="371" customFormat="1" ht="12">
      <c r="C999" s="387"/>
      <c r="D999" s="375"/>
    </row>
    <row r="1000" spans="3:4" s="371" customFormat="1" ht="12">
      <c r="C1000" s="387"/>
      <c r="D1000" s="375"/>
    </row>
    <row r="1001" spans="3:4" s="371" customFormat="1" ht="12">
      <c r="C1001" s="387"/>
      <c r="D1001" s="375"/>
    </row>
    <row r="1002" spans="3:4" s="371" customFormat="1" ht="12">
      <c r="C1002" s="387"/>
      <c r="D1002" s="375"/>
    </row>
    <row r="1003" spans="3:4" s="371" customFormat="1" ht="12">
      <c r="C1003" s="387"/>
      <c r="D1003" s="375"/>
    </row>
    <row r="1004" spans="3:4" s="371" customFormat="1" ht="12">
      <c r="C1004" s="387"/>
      <c r="D1004" s="375"/>
    </row>
    <row r="1005" spans="3:4" s="371" customFormat="1" ht="12">
      <c r="C1005" s="387"/>
      <c r="D1005" s="375"/>
    </row>
    <row r="1006" spans="3:4" s="371" customFormat="1" ht="12">
      <c r="C1006" s="387"/>
      <c r="D1006" s="375"/>
    </row>
    <row r="1007" spans="3:4" s="371" customFormat="1" ht="12">
      <c r="C1007" s="387"/>
      <c r="D1007" s="375"/>
    </row>
    <row r="1008" spans="3:4" s="371" customFormat="1" ht="12">
      <c r="C1008" s="387"/>
      <c r="D1008" s="375"/>
    </row>
    <row r="1009" spans="3:4" s="371" customFormat="1" ht="12">
      <c r="C1009" s="387"/>
      <c r="D1009" s="375"/>
    </row>
    <row r="1010" spans="3:4" s="371" customFormat="1" ht="12">
      <c r="C1010" s="387"/>
      <c r="D1010" s="375"/>
    </row>
    <row r="1011" spans="3:4" s="371" customFormat="1" ht="12">
      <c r="C1011" s="387"/>
      <c r="D1011" s="375"/>
    </row>
    <row r="1012" spans="3:4" s="371" customFormat="1" ht="12">
      <c r="C1012" s="387"/>
      <c r="D1012" s="375"/>
    </row>
    <row r="1013" spans="3:4" s="371" customFormat="1" ht="12">
      <c r="C1013" s="387"/>
      <c r="D1013" s="375"/>
    </row>
    <row r="1014" spans="3:4" s="371" customFormat="1" ht="12">
      <c r="C1014" s="387"/>
      <c r="D1014" s="375"/>
    </row>
    <row r="1015" spans="3:4" s="371" customFormat="1" ht="12">
      <c r="C1015" s="387"/>
      <c r="D1015" s="375"/>
    </row>
    <row r="1016" spans="3:4" s="371" customFormat="1" ht="12">
      <c r="C1016" s="387"/>
      <c r="D1016" s="375"/>
    </row>
    <row r="1017" spans="3:4" s="371" customFormat="1" ht="12">
      <c r="C1017" s="387"/>
      <c r="D1017" s="375"/>
    </row>
    <row r="1018" spans="3:4" s="371" customFormat="1" ht="12">
      <c r="C1018" s="387"/>
      <c r="D1018" s="375"/>
    </row>
    <row r="1019" spans="3:4" s="371" customFormat="1" ht="12">
      <c r="C1019" s="387"/>
      <c r="D1019" s="375"/>
    </row>
    <row r="1020" spans="3:4" s="371" customFormat="1" ht="12">
      <c r="C1020" s="387"/>
      <c r="D1020" s="375"/>
    </row>
    <row r="1021" spans="3:4" s="371" customFormat="1" ht="12">
      <c r="C1021" s="387"/>
      <c r="D1021" s="375"/>
    </row>
    <row r="1022" spans="3:4" s="371" customFormat="1" ht="12">
      <c r="C1022" s="387"/>
      <c r="D1022" s="375"/>
    </row>
    <row r="1023" spans="3:4" s="371" customFormat="1" ht="12">
      <c r="C1023" s="387"/>
      <c r="D1023" s="375"/>
    </row>
    <row r="1024" spans="3:4" s="371" customFormat="1" ht="12">
      <c r="C1024" s="387"/>
      <c r="D1024" s="375"/>
    </row>
    <row r="1025" spans="3:4" s="371" customFormat="1" ht="12">
      <c r="C1025" s="387"/>
      <c r="D1025" s="375"/>
    </row>
    <row r="1026" spans="3:4" s="371" customFormat="1" ht="12">
      <c r="C1026" s="387"/>
      <c r="D1026" s="375"/>
    </row>
    <row r="1027" spans="3:4" s="371" customFormat="1" ht="12">
      <c r="C1027" s="387"/>
      <c r="D1027" s="375"/>
    </row>
    <row r="1028" spans="3:4" s="371" customFormat="1" ht="12">
      <c r="C1028" s="387"/>
      <c r="D1028" s="375"/>
    </row>
    <row r="1029" spans="3:4" s="371" customFormat="1" ht="12">
      <c r="C1029" s="387"/>
      <c r="D1029" s="375"/>
    </row>
    <row r="1030" spans="3:4" s="371" customFormat="1" ht="12">
      <c r="C1030" s="387"/>
      <c r="D1030" s="375"/>
    </row>
    <row r="1031" spans="3:4" s="371" customFormat="1" ht="12">
      <c r="C1031" s="387"/>
      <c r="D1031" s="375"/>
    </row>
    <row r="1032" spans="3:4" s="371" customFormat="1" ht="12">
      <c r="C1032" s="387"/>
      <c r="D1032" s="375"/>
    </row>
    <row r="1033" spans="3:4" s="371" customFormat="1" ht="12">
      <c r="C1033" s="387"/>
      <c r="D1033" s="375"/>
    </row>
    <row r="1034" spans="3:4" s="371" customFormat="1" ht="12">
      <c r="C1034" s="387"/>
      <c r="D1034" s="375"/>
    </row>
    <row r="1035" spans="3:4" s="371" customFormat="1" ht="12">
      <c r="C1035" s="387"/>
      <c r="D1035" s="375"/>
    </row>
    <row r="1036" spans="3:4" s="371" customFormat="1" ht="12">
      <c r="C1036" s="387"/>
      <c r="D1036" s="375"/>
    </row>
    <row r="1037" spans="3:4" s="371" customFormat="1" ht="12">
      <c r="C1037" s="387"/>
      <c r="D1037" s="375"/>
    </row>
    <row r="1038" spans="3:4" s="371" customFormat="1" ht="12">
      <c r="C1038" s="387"/>
      <c r="D1038" s="375"/>
    </row>
    <row r="1039" spans="3:4" s="371" customFormat="1" ht="12">
      <c r="C1039" s="387"/>
      <c r="D1039" s="375"/>
    </row>
    <row r="1040" spans="3:4" s="371" customFormat="1" ht="12">
      <c r="C1040" s="387"/>
      <c r="D1040" s="375"/>
    </row>
    <row r="1041" spans="3:4" s="371" customFormat="1" ht="12">
      <c r="C1041" s="387"/>
      <c r="D1041" s="375"/>
    </row>
    <row r="1042" spans="3:4" s="371" customFormat="1" ht="12">
      <c r="C1042" s="387"/>
      <c r="D1042" s="375"/>
    </row>
    <row r="1043" spans="3:4" s="371" customFormat="1" ht="12">
      <c r="C1043" s="387"/>
      <c r="D1043" s="375"/>
    </row>
    <row r="1044" spans="3:4" s="371" customFormat="1" ht="12">
      <c r="C1044" s="387"/>
      <c r="D1044" s="375"/>
    </row>
    <row r="1045" spans="3:4" s="371" customFormat="1" ht="12">
      <c r="C1045" s="387"/>
      <c r="D1045" s="375"/>
    </row>
    <row r="1046" spans="3:4" s="371" customFormat="1" ht="12">
      <c r="C1046" s="387"/>
      <c r="D1046" s="375"/>
    </row>
    <row r="1047" spans="3:4" s="371" customFormat="1" ht="12">
      <c r="C1047" s="387"/>
      <c r="D1047" s="375"/>
    </row>
    <row r="1048" spans="3:4" s="371" customFormat="1" ht="12">
      <c r="C1048" s="387"/>
      <c r="D1048" s="375"/>
    </row>
    <row r="1049" spans="3:4" s="371" customFormat="1" ht="12">
      <c r="C1049" s="387"/>
      <c r="D1049" s="375"/>
    </row>
    <row r="1050" spans="3:4" s="371" customFormat="1" ht="12">
      <c r="C1050" s="387"/>
      <c r="D1050" s="375"/>
    </row>
    <row r="1051" spans="3:4" s="371" customFormat="1" ht="12">
      <c r="C1051" s="387"/>
      <c r="D1051" s="375"/>
    </row>
    <row r="1052" spans="3:4" s="371" customFormat="1" ht="12">
      <c r="C1052" s="387"/>
      <c r="D1052" s="375"/>
    </row>
    <row r="1053" spans="3:4" s="371" customFormat="1" ht="12">
      <c r="C1053" s="387"/>
      <c r="D1053" s="375"/>
    </row>
    <row r="1054" spans="3:4" s="371" customFormat="1" ht="12">
      <c r="C1054" s="387"/>
      <c r="D1054" s="375"/>
    </row>
    <row r="1055" spans="3:4" s="371" customFormat="1" ht="12">
      <c r="C1055" s="387"/>
      <c r="D1055" s="375"/>
    </row>
    <row r="1056" spans="3:4" s="371" customFormat="1" ht="12">
      <c r="C1056" s="387"/>
      <c r="D1056" s="375"/>
    </row>
    <row r="1057" spans="3:4" s="371" customFormat="1" ht="12">
      <c r="C1057" s="387"/>
      <c r="D1057" s="375"/>
    </row>
    <row r="1058" spans="3:4" s="371" customFormat="1" ht="12">
      <c r="C1058" s="387"/>
      <c r="D1058" s="375"/>
    </row>
    <row r="1059" spans="3:4" s="371" customFormat="1" ht="12">
      <c r="C1059" s="387"/>
      <c r="D1059" s="375"/>
    </row>
    <row r="1060" spans="3:4" s="371" customFormat="1" ht="12">
      <c r="C1060" s="387"/>
      <c r="D1060" s="375"/>
    </row>
    <row r="1061" spans="3:4" s="371" customFormat="1" ht="12">
      <c r="C1061" s="387"/>
      <c r="D1061" s="375"/>
    </row>
    <row r="1062" spans="3:4" s="371" customFormat="1" ht="12">
      <c r="C1062" s="387"/>
      <c r="D1062" s="375"/>
    </row>
    <row r="1063" spans="3:4" s="371" customFormat="1" ht="12">
      <c r="C1063" s="387"/>
      <c r="D1063" s="375"/>
    </row>
    <row r="1064" spans="3:4" s="371" customFormat="1" ht="12">
      <c r="C1064" s="387"/>
      <c r="D1064" s="375"/>
    </row>
    <row r="1065" spans="3:4" s="371" customFormat="1" ht="12">
      <c r="C1065" s="387"/>
      <c r="D1065" s="375"/>
    </row>
    <row r="1066" spans="3:4" s="371" customFormat="1" ht="12">
      <c r="C1066" s="387"/>
      <c r="D1066" s="375"/>
    </row>
    <row r="1067" spans="3:4" s="371" customFormat="1" ht="12">
      <c r="C1067" s="387"/>
      <c r="D1067" s="375"/>
    </row>
    <row r="1068" spans="3:4" s="371" customFormat="1" ht="12">
      <c r="C1068" s="387"/>
      <c r="D1068" s="375"/>
    </row>
    <row r="1069" spans="3:4" s="371" customFormat="1" ht="12">
      <c r="C1069" s="387"/>
      <c r="D1069" s="375"/>
    </row>
    <row r="1070" spans="3:4" s="371" customFormat="1" ht="12">
      <c r="C1070" s="387"/>
      <c r="D1070" s="375"/>
    </row>
    <row r="1071" spans="3:4" s="371" customFormat="1" ht="12">
      <c r="C1071" s="387"/>
      <c r="D1071" s="375"/>
    </row>
    <row r="1072" spans="3:4" s="371" customFormat="1" ht="12">
      <c r="C1072" s="387"/>
      <c r="D1072" s="375"/>
    </row>
    <row r="1073" spans="3:4" s="371" customFormat="1" ht="12">
      <c r="C1073" s="387"/>
      <c r="D1073" s="375"/>
    </row>
    <row r="1074" spans="3:4" s="371" customFormat="1" ht="12">
      <c r="C1074" s="387"/>
      <c r="D1074" s="375"/>
    </row>
    <row r="1075" spans="3:4" s="371" customFormat="1" ht="12">
      <c r="C1075" s="387"/>
      <c r="D1075" s="375"/>
    </row>
    <row r="1076" spans="3:4" s="371" customFormat="1" ht="12">
      <c r="C1076" s="387"/>
      <c r="D1076" s="375"/>
    </row>
    <row r="1077" spans="3:4" s="371" customFormat="1" ht="12">
      <c r="C1077" s="387"/>
      <c r="D1077" s="375"/>
    </row>
    <row r="1078" spans="3:4" s="371" customFormat="1" ht="12">
      <c r="C1078" s="387"/>
      <c r="D1078" s="375"/>
    </row>
    <row r="1079" spans="3:4" s="371" customFormat="1" ht="12">
      <c r="C1079" s="387"/>
      <c r="D1079" s="375"/>
    </row>
    <row r="1080" spans="3:4" s="371" customFormat="1" ht="12">
      <c r="C1080" s="387"/>
      <c r="D1080" s="375"/>
    </row>
    <row r="1081" spans="3:4" s="371" customFormat="1" ht="12">
      <c r="C1081" s="387"/>
      <c r="D1081" s="375"/>
    </row>
    <row r="1082" spans="3:4" s="371" customFormat="1" ht="12">
      <c r="C1082" s="387"/>
      <c r="D1082" s="375"/>
    </row>
    <row r="1083" spans="3:4" s="371" customFormat="1" ht="12">
      <c r="C1083" s="387"/>
      <c r="D1083" s="375"/>
    </row>
    <row r="1084" spans="3:4" s="371" customFormat="1" ht="12">
      <c r="C1084" s="387"/>
      <c r="D1084" s="375"/>
    </row>
    <row r="1085" spans="3:4" s="371" customFormat="1" ht="12">
      <c r="C1085" s="387"/>
      <c r="D1085" s="375"/>
    </row>
    <row r="1086" spans="3:4" s="371" customFormat="1" ht="12">
      <c r="C1086" s="387"/>
      <c r="D1086" s="375"/>
    </row>
    <row r="1087" spans="3:4" s="371" customFormat="1" ht="12">
      <c r="C1087" s="387"/>
      <c r="D1087" s="375"/>
    </row>
    <row r="1088" spans="3:4" s="371" customFormat="1" ht="12">
      <c r="C1088" s="387"/>
      <c r="D1088" s="375"/>
    </row>
    <row r="1089" spans="3:4" s="371" customFormat="1" ht="12">
      <c r="C1089" s="387"/>
      <c r="D1089" s="375"/>
    </row>
    <row r="1090" spans="3:4" s="371" customFormat="1" ht="12">
      <c r="C1090" s="387"/>
      <c r="D1090" s="375"/>
    </row>
    <row r="1091" spans="3:4" s="371" customFormat="1" ht="12">
      <c r="C1091" s="387"/>
      <c r="D1091" s="375"/>
    </row>
    <row r="1092" spans="3:4" s="371" customFormat="1" ht="12">
      <c r="C1092" s="387"/>
      <c r="D1092" s="375"/>
    </row>
    <row r="1093" spans="3:4" s="371" customFormat="1" ht="12">
      <c r="C1093" s="387"/>
      <c r="D1093" s="375"/>
    </row>
    <row r="1094" spans="3:4" s="371" customFormat="1" ht="12">
      <c r="C1094" s="387"/>
      <c r="D1094" s="375"/>
    </row>
    <row r="1095" spans="3:4" s="371" customFormat="1" ht="12">
      <c r="C1095" s="387"/>
      <c r="D1095" s="375"/>
    </row>
    <row r="1096" spans="3:4" s="371" customFormat="1" ht="12">
      <c r="C1096" s="387"/>
      <c r="D1096" s="375"/>
    </row>
    <row r="1097" spans="3:4" s="371" customFormat="1" ht="12">
      <c r="C1097" s="387"/>
      <c r="D1097" s="375"/>
    </row>
    <row r="1098" spans="3:4" s="371" customFormat="1" ht="12">
      <c r="C1098" s="387"/>
      <c r="D1098" s="375"/>
    </row>
    <row r="1099" spans="3:4" s="371" customFormat="1" ht="12">
      <c r="C1099" s="387"/>
      <c r="D1099" s="375"/>
    </row>
    <row r="1100" spans="3:4" s="371" customFormat="1" ht="12">
      <c r="C1100" s="387"/>
      <c r="D1100" s="375"/>
    </row>
    <row r="1101" spans="3:4" s="371" customFormat="1" ht="12">
      <c r="C1101" s="387"/>
      <c r="D1101" s="375"/>
    </row>
    <row r="1102" spans="3:4" s="371" customFormat="1" ht="12">
      <c r="C1102" s="387"/>
      <c r="D1102" s="375"/>
    </row>
    <row r="1103" spans="3:4" s="371" customFormat="1" ht="12">
      <c r="C1103" s="387"/>
      <c r="D1103" s="375"/>
    </row>
    <row r="1104" spans="3:4" s="371" customFormat="1" ht="12">
      <c r="C1104" s="387"/>
      <c r="D1104" s="375"/>
    </row>
    <row r="1105" spans="3:4" s="371" customFormat="1" ht="12">
      <c r="C1105" s="387"/>
      <c r="D1105" s="375"/>
    </row>
    <row r="1106" spans="3:4" s="371" customFormat="1" ht="12">
      <c r="C1106" s="387"/>
      <c r="D1106" s="375"/>
    </row>
    <row r="1107" spans="3:4" s="371" customFormat="1" ht="12">
      <c r="C1107" s="387"/>
      <c r="D1107" s="375"/>
    </row>
    <row r="1108" spans="3:4" s="371" customFormat="1" ht="12">
      <c r="C1108" s="387"/>
      <c r="D1108" s="375"/>
    </row>
    <row r="1109" spans="3:4" s="371" customFormat="1" ht="12">
      <c r="C1109" s="387"/>
      <c r="D1109" s="375"/>
    </row>
    <row r="1110" spans="3:4" s="371" customFormat="1" ht="12">
      <c r="C1110" s="387"/>
      <c r="D1110" s="375"/>
    </row>
    <row r="1111" spans="3:4" s="371" customFormat="1" ht="12">
      <c r="C1111" s="387"/>
      <c r="D1111" s="375"/>
    </row>
    <row r="1112" spans="3:4" s="371" customFormat="1" ht="12">
      <c r="C1112" s="387"/>
      <c r="D1112" s="375"/>
    </row>
    <row r="1113" spans="3:4" s="371" customFormat="1" ht="12">
      <c r="C1113" s="387"/>
      <c r="D1113" s="375"/>
    </row>
    <row r="1114" spans="3:4" s="371" customFormat="1" ht="12">
      <c r="C1114" s="387"/>
      <c r="D1114" s="375"/>
    </row>
    <row r="1115" spans="3:4" s="371" customFormat="1" ht="12">
      <c r="C1115" s="387"/>
      <c r="D1115" s="375"/>
    </row>
    <row r="1116" spans="3:4" s="371" customFormat="1" ht="12">
      <c r="C1116" s="387"/>
      <c r="D1116" s="375"/>
    </row>
    <row r="1117" spans="3:4" s="371" customFormat="1" ht="12">
      <c r="C1117" s="387"/>
      <c r="D1117" s="375"/>
    </row>
    <row r="1118" spans="3:4" s="371" customFormat="1" ht="12">
      <c r="C1118" s="387"/>
      <c r="D1118" s="375"/>
    </row>
    <row r="1119" spans="3:4" s="371" customFormat="1" ht="12">
      <c r="C1119" s="387"/>
      <c r="D1119" s="375"/>
    </row>
    <row r="1120" spans="3:4" s="371" customFormat="1" ht="12">
      <c r="C1120" s="387"/>
      <c r="D1120" s="375"/>
    </row>
    <row r="1121" spans="3:4" s="371" customFormat="1" ht="12">
      <c r="C1121" s="387"/>
      <c r="D1121" s="375"/>
    </row>
    <row r="1122" spans="3:4" s="371" customFormat="1" ht="12">
      <c r="C1122" s="387"/>
      <c r="D1122" s="375"/>
    </row>
    <row r="1123" spans="3:4" s="371" customFormat="1" ht="12">
      <c r="C1123" s="387"/>
      <c r="D1123" s="375"/>
    </row>
    <row r="1124" spans="3:4" s="371" customFormat="1" ht="12">
      <c r="C1124" s="387"/>
      <c r="D1124" s="375"/>
    </row>
    <row r="1125" spans="3:4" s="371" customFormat="1" ht="12">
      <c r="C1125" s="387"/>
      <c r="D1125" s="375"/>
    </row>
    <row r="1126" spans="3:4" s="371" customFormat="1" ht="12">
      <c r="C1126" s="387"/>
      <c r="D1126" s="375"/>
    </row>
    <row r="1127" spans="3:4" s="371" customFormat="1" ht="12">
      <c r="C1127" s="387"/>
      <c r="D1127" s="375"/>
    </row>
    <row r="1128" spans="3:4" s="371" customFormat="1" ht="12">
      <c r="C1128" s="387"/>
      <c r="D1128" s="375"/>
    </row>
    <row r="1129" spans="3:4" s="371" customFormat="1" ht="12">
      <c r="C1129" s="387"/>
      <c r="D1129" s="375"/>
    </row>
    <row r="1130" spans="3:4" s="371" customFormat="1" ht="12">
      <c r="C1130" s="387"/>
      <c r="D1130" s="375"/>
    </row>
    <row r="1131" spans="3:4" s="371" customFormat="1" ht="12">
      <c r="C1131" s="387"/>
      <c r="D1131" s="375"/>
    </row>
    <row r="1132" spans="3:4" s="371" customFormat="1" ht="12">
      <c r="C1132" s="387"/>
      <c r="D1132" s="375"/>
    </row>
    <row r="1133" spans="3:4" s="371" customFormat="1" ht="12">
      <c r="C1133" s="387"/>
      <c r="D1133" s="375"/>
    </row>
    <row r="1134" spans="3:4" s="371" customFormat="1" ht="12">
      <c r="C1134" s="387"/>
      <c r="D1134" s="375"/>
    </row>
    <row r="1135" spans="3:4" s="371" customFormat="1" ht="12">
      <c r="C1135" s="387"/>
      <c r="D1135" s="375"/>
    </row>
    <row r="1136" spans="3:4" s="371" customFormat="1" ht="12">
      <c r="C1136" s="387"/>
      <c r="D1136" s="375"/>
    </row>
    <row r="1137" spans="3:4" s="371" customFormat="1" ht="12">
      <c r="C1137" s="387"/>
      <c r="D1137" s="375"/>
    </row>
    <row r="1138" spans="3:4" s="371" customFormat="1" ht="12">
      <c r="C1138" s="387"/>
      <c r="D1138" s="375"/>
    </row>
    <row r="1139" spans="3:4" s="371" customFormat="1" ht="12">
      <c r="C1139" s="387"/>
      <c r="D1139" s="375"/>
    </row>
    <row r="1140" spans="3:4" s="371" customFormat="1" ht="12">
      <c r="C1140" s="387"/>
      <c r="D1140" s="375"/>
    </row>
    <row r="1141" spans="3:4" s="371" customFormat="1" ht="12">
      <c r="C1141" s="387"/>
      <c r="D1141" s="375"/>
    </row>
    <row r="1142" spans="3:4" s="371" customFormat="1" ht="12">
      <c r="C1142" s="387"/>
      <c r="D1142" s="375"/>
    </row>
    <row r="1143" spans="3:4" s="371" customFormat="1" ht="12">
      <c r="C1143" s="387"/>
      <c r="D1143" s="375"/>
    </row>
    <row r="1144" spans="3:4" s="371" customFormat="1" ht="12">
      <c r="C1144" s="387"/>
      <c r="D1144" s="375"/>
    </row>
    <row r="1145" spans="3:4" s="371" customFormat="1" ht="12">
      <c r="C1145" s="387"/>
      <c r="D1145" s="375"/>
    </row>
    <row r="1146" spans="3:4" s="371" customFormat="1" ht="12">
      <c r="C1146" s="387"/>
      <c r="D1146" s="375"/>
    </row>
    <row r="1147" spans="3:4" s="371" customFormat="1" ht="12">
      <c r="C1147" s="387"/>
      <c r="D1147" s="375"/>
    </row>
    <row r="1148" spans="3:4" s="371" customFormat="1" ht="12">
      <c r="C1148" s="387"/>
      <c r="D1148" s="375"/>
    </row>
    <row r="1149" spans="3:4" s="371" customFormat="1" ht="12">
      <c r="C1149" s="387"/>
      <c r="D1149" s="375"/>
    </row>
    <row r="1150" spans="3:4" s="371" customFormat="1" ht="12">
      <c r="C1150" s="387"/>
      <c r="D1150" s="375"/>
    </row>
    <row r="1151" spans="3:4" s="371" customFormat="1" ht="12">
      <c r="C1151" s="387"/>
      <c r="D1151" s="375"/>
    </row>
    <row r="1152" spans="3:4" s="371" customFormat="1" ht="12">
      <c r="C1152" s="387"/>
      <c r="D1152" s="375"/>
    </row>
    <row r="1153" spans="3:4" s="371" customFormat="1" ht="12">
      <c r="C1153" s="387"/>
      <c r="D1153" s="375"/>
    </row>
    <row r="1154" spans="3:4" s="371" customFormat="1" ht="12">
      <c r="C1154" s="387"/>
      <c r="D1154" s="375"/>
    </row>
    <row r="1155" spans="3:4" s="371" customFormat="1" ht="12">
      <c r="C1155" s="387"/>
      <c r="D1155" s="375"/>
    </row>
    <row r="1156" spans="3:4" s="371" customFormat="1" ht="12">
      <c r="C1156" s="387"/>
      <c r="D1156" s="375"/>
    </row>
    <row r="1157" spans="3:4" s="371" customFormat="1" ht="12">
      <c r="C1157" s="387"/>
      <c r="D1157" s="375"/>
    </row>
    <row r="1158" spans="3:4" s="371" customFormat="1" ht="12">
      <c r="C1158" s="387"/>
      <c r="D1158" s="375"/>
    </row>
    <row r="1159" spans="3:4" s="371" customFormat="1" ht="12">
      <c r="C1159" s="387"/>
      <c r="D1159" s="375"/>
    </row>
    <row r="1160" spans="3:4" s="371" customFormat="1" ht="12">
      <c r="C1160" s="387"/>
      <c r="D1160" s="375"/>
    </row>
    <row r="1161" spans="3:4" s="371" customFormat="1" ht="12">
      <c r="C1161" s="387"/>
      <c r="D1161" s="375"/>
    </row>
    <row r="1162" spans="3:4" s="371" customFormat="1" ht="12">
      <c r="C1162" s="387"/>
      <c r="D1162" s="375"/>
    </row>
    <row r="1163" spans="3:4" s="371" customFormat="1" ht="12">
      <c r="C1163" s="387"/>
      <c r="D1163" s="375"/>
    </row>
    <row r="1164" spans="3:4" s="371" customFormat="1" ht="12">
      <c r="C1164" s="387"/>
      <c r="D1164" s="375"/>
    </row>
    <row r="1165" spans="3:4" s="371" customFormat="1" ht="12">
      <c r="C1165" s="387"/>
      <c r="D1165" s="375"/>
    </row>
    <row r="1166" spans="3:4" s="371" customFormat="1" ht="12">
      <c r="C1166" s="387"/>
      <c r="D1166" s="375"/>
    </row>
    <row r="1167" spans="3:4" s="371" customFormat="1" ht="12">
      <c r="C1167" s="387"/>
      <c r="D1167" s="375"/>
    </row>
    <row r="1168" spans="3:4" s="371" customFormat="1" ht="12">
      <c r="C1168" s="387"/>
      <c r="D1168" s="375"/>
    </row>
    <row r="1169" spans="3:4" s="371" customFormat="1" ht="12">
      <c r="C1169" s="387"/>
      <c r="D1169" s="375"/>
    </row>
    <row r="1170" spans="3:4" s="371" customFormat="1" ht="12">
      <c r="C1170" s="387"/>
      <c r="D1170" s="375"/>
    </row>
    <row r="1171" spans="3:4" s="371" customFormat="1" ht="12">
      <c r="C1171" s="387"/>
      <c r="D1171" s="375"/>
    </row>
    <row r="1172" spans="3:4" s="371" customFormat="1" ht="12">
      <c r="C1172" s="387"/>
      <c r="D1172" s="375"/>
    </row>
    <row r="1173" spans="3:4" s="371" customFormat="1" ht="12">
      <c r="C1173" s="387"/>
      <c r="D1173" s="375"/>
    </row>
    <row r="1174" spans="3:4" s="371" customFormat="1" ht="12">
      <c r="C1174" s="387"/>
      <c r="D1174" s="375"/>
    </row>
    <row r="1175" spans="3:4" s="371" customFormat="1" ht="12">
      <c r="C1175" s="387"/>
      <c r="D1175" s="375"/>
    </row>
    <row r="1176" spans="3:4" s="371" customFormat="1" ht="12">
      <c r="C1176" s="387"/>
      <c r="D1176" s="375"/>
    </row>
    <row r="1177" spans="3:4" s="371" customFormat="1" ht="12">
      <c r="C1177" s="387"/>
      <c r="D1177" s="375"/>
    </row>
    <row r="1178" spans="3:4" s="371" customFormat="1" ht="12">
      <c r="C1178" s="387"/>
      <c r="D1178" s="375"/>
    </row>
    <row r="1179" spans="3:4" s="371" customFormat="1" ht="12">
      <c r="C1179" s="387"/>
      <c r="D1179" s="375"/>
    </row>
    <row r="1180" spans="3:4" s="371" customFormat="1" ht="12">
      <c r="C1180" s="387"/>
      <c r="D1180" s="375"/>
    </row>
    <row r="1181" spans="3:4" s="371" customFormat="1" ht="12">
      <c r="C1181" s="387"/>
      <c r="D1181" s="375"/>
    </row>
    <row r="1182" spans="3:4" s="371" customFormat="1" ht="12">
      <c r="C1182" s="387"/>
      <c r="D1182" s="375"/>
    </row>
    <row r="1183" spans="3:4" s="371" customFormat="1" ht="12">
      <c r="C1183" s="387"/>
      <c r="D1183" s="375"/>
    </row>
    <row r="1184" spans="3:4" s="371" customFormat="1" ht="12">
      <c r="C1184" s="387"/>
      <c r="D1184" s="375"/>
    </row>
    <row r="1185" spans="3:4" s="371" customFormat="1" ht="12">
      <c r="C1185" s="387"/>
      <c r="D1185" s="375"/>
    </row>
    <row r="1186" spans="3:4" s="371" customFormat="1" ht="12">
      <c r="C1186" s="387"/>
      <c r="D1186" s="375"/>
    </row>
    <row r="1187" spans="3:4" s="371" customFormat="1" ht="12">
      <c r="C1187" s="387"/>
      <c r="D1187" s="375"/>
    </row>
    <row r="1188" spans="3:4" s="371" customFormat="1" ht="12">
      <c r="C1188" s="387"/>
      <c r="D1188" s="375"/>
    </row>
    <row r="1189" spans="3:4" s="371" customFormat="1" ht="12">
      <c r="C1189" s="387"/>
      <c r="D1189" s="375"/>
    </row>
    <row r="1190" spans="3:4" s="371" customFormat="1" ht="12">
      <c r="C1190" s="387"/>
      <c r="D1190" s="375"/>
    </row>
    <row r="1191" spans="3:4" s="371" customFormat="1" ht="12">
      <c r="C1191" s="387"/>
      <c r="D1191" s="375"/>
    </row>
    <row r="1192" spans="3:4" s="371" customFormat="1" ht="12">
      <c r="C1192" s="387"/>
      <c r="D1192" s="375"/>
    </row>
    <row r="1193" spans="3:4" s="371" customFormat="1" ht="12">
      <c r="C1193" s="387"/>
      <c r="D1193" s="375"/>
    </row>
    <row r="1194" spans="3:4" s="371" customFormat="1" ht="12">
      <c r="C1194" s="387"/>
      <c r="D1194" s="375"/>
    </row>
    <row r="1195" spans="3:4" s="371" customFormat="1" ht="12">
      <c r="C1195" s="387"/>
      <c r="D1195" s="375"/>
    </row>
    <row r="1196" spans="3:4" s="371" customFormat="1" ht="12">
      <c r="C1196" s="387"/>
      <c r="D1196" s="375"/>
    </row>
    <row r="1197" spans="3:4" s="371" customFormat="1" ht="12">
      <c r="C1197" s="387"/>
      <c r="D1197" s="375"/>
    </row>
    <row r="1198" spans="3:4" s="371" customFormat="1" ht="12">
      <c r="C1198" s="387"/>
      <c r="D1198" s="375"/>
    </row>
    <row r="1199" spans="3:4" s="371" customFormat="1" ht="12">
      <c r="C1199" s="387"/>
      <c r="D1199" s="375"/>
    </row>
    <row r="1200" spans="3:4" s="371" customFormat="1" ht="12">
      <c r="C1200" s="387"/>
      <c r="D1200" s="375"/>
    </row>
    <row r="1201" spans="3:4" s="371" customFormat="1" ht="12">
      <c r="C1201" s="387"/>
      <c r="D1201" s="375"/>
    </row>
    <row r="1202" spans="3:4" s="371" customFormat="1" ht="12">
      <c r="C1202" s="387"/>
      <c r="D1202" s="375"/>
    </row>
    <row r="1203" spans="3:4" s="371" customFormat="1" ht="12">
      <c r="C1203" s="387"/>
      <c r="D1203" s="375"/>
    </row>
    <row r="1204" spans="3:4" s="371" customFormat="1" ht="12">
      <c r="C1204" s="387"/>
      <c r="D1204" s="375"/>
    </row>
    <row r="1205" spans="3:4" s="371" customFormat="1" ht="12">
      <c r="C1205" s="387"/>
      <c r="D1205" s="375"/>
    </row>
    <row r="1206" spans="3:4" s="371" customFormat="1" ht="12">
      <c r="C1206" s="387"/>
      <c r="D1206" s="375"/>
    </row>
    <row r="1207" spans="3:4" s="371" customFormat="1" ht="12">
      <c r="C1207" s="387"/>
      <c r="D1207" s="375"/>
    </row>
    <row r="1208" spans="3:4" s="371" customFormat="1" ht="12">
      <c r="C1208" s="387"/>
      <c r="D1208" s="375"/>
    </row>
    <row r="1209" spans="3:4" s="371" customFormat="1" ht="12">
      <c r="C1209" s="387"/>
      <c r="D1209" s="375"/>
    </row>
    <row r="1210" spans="3:4" s="371" customFormat="1" ht="12">
      <c r="C1210" s="387"/>
      <c r="D1210" s="375"/>
    </row>
    <row r="1211" spans="3:4" s="371" customFormat="1" ht="12">
      <c r="C1211" s="387"/>
      <c r="D1211" s="375"/>
    </row>
    <row r="1212" spans="3:4" s="371" customFormat="1" ht="12">
      <c r="C1212" s="387"/>
      <c r="D1212" s="375"/>
    </row>
    <row r="1213" spans="3:4" s="371" customFormat="1" ht="12">
      <c r="C1213" s="387"/>
      <c r="D1213" s="375"/>
    </row>
    <row r="1214" spans="3:4" s="371" customFormat="1" ht="12">
      <c r="C1214" s="387"/>
      <c r="D1214" s="375"/>
    </row>
    <row r="1215" spans="3:4" s="371" customFormat="1" ht="12">
      <c r="C1215" s="387"/>
      <c r="D1215" s="375"/>
    </row>
    <row r="1216" spans="3:4" s="371" customFormat="1" ht="12">
      <c r="C1216" s="387"/>
      <c r="D1216" s="375"/>
    </row>
    <row r="1217" spans="3:4" s="371" customFormat="1" ht="12">
      <c r="C1217" s="387"/>
      <c r="D1217" s="375"/>
    </row>
    <row r="1218" spans="3:4" s="371" customFormat="1" ht="12">
      <c r="C1218" s="387"/>
      <c r="D1218" s="375"/>
    </row>
    <row r="1219" spans="3:4" s="371" customFormat="1" ht="12">
      <c r="C1219" s="387"/>
      <c r="D1219" s="375"/>
    </row>
    <row r="1220" spans="3:4" s="371" customFormat="1" ht="12">
      <c r="C1220" s="387"/>
      <c r="D1220" s="375"/>
    </row>
    <row r="1221" spans="3:4" s="371" customFormat="1" ht="12">
      <c r="C1221" s="387"/>
      <c r="D1221" s="375"/>
    </row>
    <row r="1222" spans="3:4" s="371" customFormat="1" ht="12">
      <c r="C1222" s="387"/>
      <c r="D1222" s="375"/>
    </row>
    <row r="1223" spans="3:4" s="371" customFormat="1" ht="12">
      <c r="C1223" s="387"/>
      <c r="D1223" s="375"/>
    </row>
    <row r="1224" spans="3:4" s="371" customFormat="1" ht="12">
      <c r="C1224" s="387"/>
      <c r="D1224" s="375"/>
    </row>
    <row r="1225" spans="3:4" s="371" customFormat="1" ht="12">
      <c r="C1225" s="387"/>
      <c r="D1225" s="375"/>
    </row>
    <row r="1226" spans="3:4" s="371" customFormat="1" ht="12">
      <c r="C1226" s="387"/>
      <c r="D1226" s="375"/>
    </row>
    <row r="1227" spans="3:4" s="371" customFormat="1" ht="12">
      <c r="C1227" s="387"/>
      <c r="D1227" s="375"/>
    </row>
    <row r="1228" spans="3:4" s="371" customFormat="1" ht="12">
      <c r="C1228" s="387"/>
      <c r="D1228" s="375"/>
    </row>
    <row r="1229" spans="3:4" s="371" customFormat="1" ht="12">
      <c r="C1229" s="387"/>
      <c r="D1229" s="375"/>
    </row>
    <row r="1230" spans="3:4" s="371" customFormat="1" ht="12">
      <c r="C1230" s="387"/>
      <c r="D1230" s="375"/>
    </row>
    <row r="1231" spans="3:4" s="371" customFormat="1" ht="12">
      <c r="C1231" s="387"/>
      <c r="D1231" s="375"/>
    </row>
    <row r="1232" spans="3:4" s="371" customFormat="1" ht="12">
      <c r="C1232" s="387"/>
      <c r="D1232" s="375"/>
    </row>
    <row r="1233" spans="3:4" s="371" customFormat="1" ht="12">
      <c r="C1233" s="387"/>
      <c r="D1233" s="375"/>
    </row>
    <row r="1234" spans="3:4" s="371" customFormat="1" ht="12">
      <c r="C1234" s="387"/>
      <c r="D1234" s="375"/>
    </row>
    <row r="1235" spans="3:4" s="371" customFormat="1" ht="12">
      <c r="C1235" s="387"/>
      <c r="D1235" s="375"/>
    </row>
    <row r="1236" spans="3:4" s="371" customFormat="1" ht="12">
      <c r="C1236" s="387"/>
      <c r="D1236" s="375"/>
    </row>
    <row r="1237" spans="3:4" s="371" customFormat="1" ht="12">
      <c r="C1237" s="387"/>
      <c r="D1237" s="375"/>
    </row>
    <row r="1238" spans="3:4" s="371" customFormat="1" ht="12">
      <c r="C1238" s="387"/>
      <c r="D1238" s="375"/>
    </row>
    <row r="1239" spans="3:4" s="371" customFormat="1" ht="12">
      <c r="C1239" s="387"/>
      <c r="D1239" s="375"/>
    </row>
    <row r="1240" spans="3:4" s="371" customFormat="1" ht="12">
      <c r="C1240" s="387"/>
      <c r="D1240" s="375"/>
    </row>
    <row r="1241" spans="3:4" s="371" customFormat="1" ht="12">
      <c r="C1241" s="387"/>
      <c r="D1241" s="375"/>
    </row>
    <row r="1242" spans="3:4" s="371" customFormat="1" ht="12">
      <c r="C1242" s="387"/>
      <c r="D1242" s="375"/>
    </row>
    <row r="1243" spans="3:4" s="371" customFormat="1" ht="12">
      <c r="C1243" s="387"/>
      <c r="D1243" s="375"/>
    </row>
    <row r="1244" spans="3:4" s="371" customFormat="1" ht="12">
      <c r="C1244" s="387"/>
      <c r="D1244" s="375"/>
    </row>
    <row r="1245" spans="3:4" s="371" customFormat="1" ht="12">
      <c r="C1245" s="387"/>
      <c r="D1245" s="375"/>
    </row>
    <row r="1246" spans="3:4" s="371" customFormat="1" ht="12">
      <c r="C1246" s="387"/>
      <c r="D1246" s="375"/>
    </row>
    <row r="1247" spans="3:4" s="371" customFormat="1" ht="12">
      <c r="C1247" s="387"/>
      <c r="D1247" s="375"/>
    </row>
    <row r="1248" spans="3:4" s="371" customFormat="1" ht="12">
      <c r="C1248" s="387"/>
      <c r="D1248" s="375"/>
    </row>
    <row r="1249" spans="3:4" s="371" customFormat="1" ht="12">
      <c r="C1249" s="387"/>
      <c r="D1249" s="375"/>
    </row>
    <row r="1250" spans="3:4" s="371" customFormat="1" ht="12">
      <c r="C1250" s="387"/>
      <c r="D1250" s="375"/>
    </row>
    <row r="1251" spans="3:4" s="371" customFormat="1" ht="12">
      <c r="C1251" s="387"/>
      <c r="D1251" s="375"/>
    </row>
    <row r="1252" spans="3:4" s="371" customFormat="1" ht="12">
      <c r="C1252" s="387"/>
      <c r="D1252" s="375"/>
    </row>
    <row r="1253" spans="3:4" s="371" customFormat="1" ht="12">
      <c r="C1253" s="387"/>
      <c r="D1253" s="375"/>
    </row>
    <row r="1254" spans="3:4" s="371" customFormat="1" ht="12">
      <c r="C1254" s="387"/>
      <c r="D1254" s="375"/>
    </row>
    <row r="1255" spans="3:4" s="371" customFormat="1" ht="12">
      <c r="C1255" s="387"/>
      <c r="D1255" s="375"/>
    </row>
    <row r="1256" spans="3:4" s="371" customFormat="1" ht="12">
      <c r="C1256" s="387"/>
      <c r="D1256" s="375"/>
    </row>
    <row r="1257" spans="3:4" s="371" customFormat="1" ht="12">
      <c r="C1257" s="387"/>
      <c r="D1257" s="375"/>
    </row>
    <row r="1258" spans="3:4" s="371" customFormat="1" ht="12">
      <c r="C1258" s="387"/>
      <c r="D1258" s="375"/>
    </row>
    <row r="1259" spans="3:4" s="371" customFormat="1" ht="12">
      <c r="C1259" s="387"/>
      <c r="D1259" s="375"/>
    </row>
    <row r="1260" spans="3:4" s="371" customFormat="1" ht="12">
      <c r="C1260" s="387"/>
      <c r="D1260" s="375"/>
    </row>
    <row r="1261" spans="3:4" s="371" customFormat="1" ht="12">
      <c r="C1261" s="387"/>
      <c r="D1261" s="375"/>
    </row>
    <row r="1262" spans="3:4" s="371" customFormat="1" ht="12">
      <c r="C1262" s="387"/>
      <c r="D1262" s="375"/>
    </row>
    <row r="1263" spans="3:4" s="371" customFormat="1" ht="12">
      <c r="C1263" s="387"/>
      <c r="D1263" s="375"/>
    </row>
    <row r="1264" spans="3:4" s="371" customFormat="1" ht="12">
      <c r="C1264" s="387"/>
      <c r="D1264" s="375"/>
    </row>
    <row r="1265" spans="3:4" s="371" customFormat="1" ht="12">
      <c r="C1265" s="387"/>
      <c r="D1265" s="375"/>
    </row>
    <row r="1266" spans="3:4" s="371" customFormat="1" ht="12">
      <c r="C1266" s="387"/>
      <c r="D1266" s="375"/>
    </row>
    <row r="1267" spans="3:4" s="371" customFormat="1" ht="12">
      <c r="C1267" s="387"/>
      <c r="D1267" s="375"/>
    </row>
    <row r="1268" spans="3:4" s="371" customFormat="1" ht="12">
      <c r="C1268" s="387"/>
      <c r="D1268" s="375"/>
    </row>
    <row r="1269" spans="3:4" s="371" customFormat="1" ht="12">
      <c r="C1269" s="387"/>
      <c r="D1269" s="375"/>
    </row>
    <row r="1270" spans="3:4" s="371" customFormat="1" ht="12">
      <c r="C1270" s="387"/>
      <c r="D1270" s="375"/>
    </row>
    <row r="1271" spans="3:4" s="371" customFormat="1" ht="12">
      <c r="C1271" s="387"/>
      <c r="D1271" s="375"/>
    </row>
    <row r="1272" spans="3:4" s="371" customFormat="1" ht="12">
      <c r="C1272" s="387"/>
      <c r="D1272" s="375"/>
    </row>
    <row r="1273" spans="3:4" s="371" customFormat="1" ht="12">
      <c r="C1273" s="387"/>
      <c r="D1273" s="375"/>
    </row>
    <row r="1274" spans="3:4" s="371" customFormat="1" ht="12">
      <c r="C1274" s="387"/>
      <c r="D1274" s="375"/>
    </row>
    <row r="1275" spans="3:4" s="371" customFormat="1" ht="12">
      <c r="C1275" s="387"/>
      <c r="D1275" s="375"/>
    </row>
    <row r="1276" spans="3:4" s="371" customFormat="1" ht="12">
      <c r="C1276" s="387"/>
      <c r="D1276" s="375"/>
    </row>
    <row r="1277" spans="3:4" s="371" customFormat="1" ht="12">
      <c r="C1277" s="387"/>
      <c r="D1277" s="375"/>
    </row>
    <row r="1278" spans="3:4" s="371" customFormat="1" ht="12">
      <c r="C1278" s="387"/>
      <c r="D1278" s="375"/>
    </row>
    <row r="1279" spans="3:4" s="371" customFormat="1" ht="12">
      <c r="C1279" s="387"/>
      <c r="D1279" s="375"/>
    </row>
    <row r="1280" spans="3:4" s="371" customFormat="1" ht="12">
      <c r="C1280" s="387"/>
      <c r="D1280" s="375"/>
    </row>
    <row r="1281" spans="3:4" s="371" customFormat="1" ht="12">
      <c r="C1281" s="387"/>
      <c r="D1281" s="375"/>
    </row>
    <row r="1282" spans="3:4" s="371" customFormat="1" ht="12">
      <c r="C1282" s="387"/>
      <c r="D1282" s="375"/>
    </row>
    <row r="1283" spans="3:4" s="371" customFormat="1" ht="12">
      <c r="C1283" s="387"/>
      <c r="D1283" s="375"/>
    </row>
    <row r="1284" spans="3:4" s="371" customFormat="1" ht="12">
      <c r="C1284" s="387"/>
      <c r="D1284" s="375"/>
    </row>
    <row r="1285" spans="3:4" s="371" customFormat="1" ht="12">
      <c r="C1285" s="387"/>
      <c r="D1285" s="375"/>
    </row>
    <row r="1286" spans="3:4" s="371" customFormat="1" ht="12">
      <c r="C1286" s="387"/>
      <c r="D1286" s="375"/>
    </row>
    <row r="1287" spans="3:4" s="371" customFormat="1" ht="12">
      <c r="C1287" s="387"/>
      <c r="D1287" s="375"/>
    </row>
    <row r="1288" spans="3:4" s="371" customFormat="1" ht="12">
      <c r="C1288" s="387"/>
      <c r="D1288" s="375"/>
    </row>
    <row r="1289" spans="3:4" s="371" customFormat="1" ht="12">
      <c r="C1289" s="387"/>
      <c r="D1289" s="375"/>
    </row>
    <row r="1290" spans="3:4" s="371" customFormat="1" ht="12">
      <c r="C1290" s="387"/>
      <c r="D1290" s="375"/>
    </row>
    <row r="1291" spans="3:4" s="371" customFormat="1" ht="12">
      <c r="C1291" s="387"/>
      <c r="D1291" s="375"/>
    </row>
    <row r="1292" spans="3:4" s="371" customFormat="1" ht="12">
      <c r="C1292" s="387"/>
      <c r="D1292" s="375"/>
    </row>
    <row r="1293" spans="3:4" s="371" customFormat="1" ht="12">
      <c r="C1293" s="387"/>
      <c r="D1293" s="375"/>
    </row>
    <row r="1294" spans="3:4" s="371" customFormat="1" ht="12">
      <c r="C1294" s="387"/>
      <c r="D1294" s="375"/>
    </row>
    <row r="1295" spans="3:4" s="371" customFormat="1" ht="12">
      <c r="C1295" s="387"/>
      <c r="D1295" s="375"/>
    </row>
    <row r="1296" spans="3:4" s="371" customFormat="1" ht="12">
      <c r="C1296" s="387"/>
      <c r="D1296" s="375"/>
    </row>
    <row r="1297" spans="3:4" s="371" customFormat="1" ht="12">
      <c r="C1297" s="387"/>
      <c r="D1297" s="375"/>
    </row>
    <row r="1298" spans="3:4" s="371" customFormat="1" ht="12">
      <c r="C1298" s="387"/>
      <c r="D1298" s="375"/>
    </row>
    <row r="1299" spans="3:4" s="371" customFormat="1" ht="12">
      <c r="C1299" s="387"/>
      <c r="D1299" s="375"/>
    </row>
    <row r="1300" spans="3:4" s="371" customFormat="1" ht="12">
      <c r="C1300" s="387"/>
      <c r="D1300" s="375"/>
    </row>
    <row r="1301" spans="3:4" s="371" customFormat="1" ht="12">
      <c r="C1301" s="387"/>
      <c r="D1301" s="375"/>
    </row>
    <row r="1302" spans="3:4" s="371" customFormat="1" ht="12">
      <c r="C1302" s="387"/>
      <c r="D1302" s="375"/>
    </row>
    <row r="1303" spans="3:4" s="371" customFormat="1" ht="12">
      <c r="C1303" s="387"/>
      <c r="D1303" s="375"/>
    </row>
    <row r="1304" spans="3:4" s="371" customFormat="1" ht="12">
      <c r="C1304" s="387"/>
      <c r="D1304" s="375"/>
    </row>
    <row r="1305" spans="3:4" s="371" customFormat="1" ht="12">
      <c r="C1305" s="387"/>
      <c r="D1305" s="375"/>
    </row>
    <row r="1306" spans="3:4" s="371" customFormat="1" ht="12">
      <c r="C1306" s="387"/>
      <c r="D1306" s="375"/>
    </row>
    <row r="1307" spans="3:4" s="371" customFormat="1" ht="12">
      <c r="C1307" s="387"/>
      <c r="D1307" s="375"/>
    </row>
    <row r="1308" spans="3:4" s="371" customFormat="1" ht="12">
      <c r="C1308" s="387"/>
      <c r="D1308" s="375"/>
    </row>
    <row r="1309" spans="3:4" s="371" customFormat="1" ht="12">
      <c r="C1309" s="387"/>
      <c r="D1309" s="375"/>
    </row>
    <row r="1310" spans="3:4" s="371" customFormat="1" ht="12">
      <c r="C1310" s="387"/>
      <c r="D1310" s="375"/>
    </row>
    <row r="1311" spans="3:4" s="371" customFormat="1" ht="12">
      <c r="C1311" s="387"/>
      <c r="D1311" s="375"/>
    </row>
    <row r="1312" spans="3:4" s="371" customFormat="1" ht="12">
      <c r="C1312" s="387"/>
      <c r="D1312" s="375"/>
    </row>
    <row r="1313" spans="3:4" s="371" customFormat="1" ht="12">
      <c r="C1313" s="387"/>
      <c r="D1313" s="375"/>
    </row>
    <row r="1314" spans="3:4" s="371" customFormat="1" ht="12">
      <c r="C1314" s="387"/>
      <c r="D1314" s="375"/>
    </row>
    <row r="1315" spans="3:4" s="371" customFormat="1" ht="12">
      <c r="C1315" s="387"/>
      <c r="D1315" s="375"/>
    </row>
    <row r="1316" spans="3:4" s="371" customFormat="1" ht="12">
      <c r="C1316" s="387"/>
      <c r="D1316" s="375"/>
    </row>
    <row r="1317" spans="3:4" s="371" customFormat="1" ht="12">
      <c r="C1317" s="387"/>
      <c r="D1317" s="375"/>
    </row>
    <row r="1318" spans="3:4" s="371" customFormat="1" ht="12">
      <c r="C1318" s="387"/>
      <c r="D1318" s="375"/>
    </row>
    <row r="1319" spans="3:4" s="371" customFormat="1" ht="12">
      <c r="C1319" s="387"/>
      <c r="D1319" s="375"/>
    </row>
    <row r="1320" spans="3:4" s="371" customFormat="1" ht="12">
      <c r="C1320" s="387"/>
      <c r="D1320" s="375"/>
    </row>
    <row r="1321" spans="3:4" s="371" customFormat="1" ht="12">
      <c r="C1321" s="387"/>
      <c r="D1321" s="375"/>
    </row>
    <row r="1322" spans="3:4" s="371" customFormat="1" ht="12">
      <c r="C1322" s="387"/>
      <c r="D1322" s="375"/>
    </row>
    <row r="1323" spans="3:4" s="371" customFormat="1" ht="12">
      <c r="C1323" s="387"/>
      <c r="D1323" s="375"/>
    </row>
    <row r="1324" spans="3:4" s="371" customFormat="1" ht="12">
      <c r="C1324" s="387"/>
      <c r="D1324" s="375"/>
    </row>
    <row r="1325" spans="3:4" s="371" customFormat="1" ht="12">
      <c r="C1325" s="387"/>
      <c r="D1325" s="375"/>
    </row>
    <row r="1326" spans="3:4" s="371" customFormat="1" ht="12">
      <c r="C1326" s="387"/>
      <c r="D1326" s="375"/>
    </row>
    <row r="1327" spans="3:4" s="371" customFormat="1" ht="12">
      <c r="C1327" s="387"/>
      <c r="D1327" s="375"/>
    </row>
    <row r="1328" spans="3:4" s="371" customFormat="1" ht="12">
      <c r="C1328" s="387"/>
      <c r="D1328" s="375"/>
    </row>
    <row r="1329" spans="3:4" s="371" customFormat="1" ht="12">
      <c r="C1329" s="387"/>
      <c r="D1329" s="375"/>
    </row>
    <row r="1330" spans="3:4" s="371" customFormat="1" ht="12">
      <c r="C1330" s="387"/>
      <c r="D1330" s="375"/>
    </row>
    <row r="1331" spans="3:4" s="371" customFormat="1" ht="12">
      <c r="C1331" s="387"/>
      <c r="D1331" s="375"/>
    </row>
    <row r="1332" spans="3:4" s="371" customFormat="1" ht="12">
      <c r="C1332" s="387"/>
      <c r="D1332" s="375"/>
    </row>
    <row r="1333" spans="3:4" s="371" customFormat="1" ht="12">
      <c r="C1333" s="387"/>
      <c r="D1333" s="375"/>
    </row>
    <row r="1334" spans="3:4" s="371" customFormat="1" ht="12">
      <c r="C1334" s="387"/>
      <c r="D1334" s="375"/>
    </row>
    <row r="1335" spans="3:4" s="371" customFormat="1" ht="12">
      <c r="C1335" s="387"/>
      <c r="D1335" s="375"/>
    </row>
    <row r="1336" spans="3:4" s="371" customFormat="1" ht="12">
      <c r="C1336" s="387"/>
      <c r="D1336" s="375"/>
    </row>
    <row r="1337" spans="3:4" s="371" customFormat="1" ht="12">
      <c r="C1337" s="387"/>
      <c r="D1337" s="375"/>
    </row>
    <row r="1338" spans="3:4" s="371" customFormat="1" ht="12">
      <c r="C1338" s="387"/>
      <c r="D1338" s="375"/>
    </row>
    <row r="1339" spans="3:4" s="371" customFormat="1" ht="12">
      <c r="C1339" s="387"/>
      <c r="D1339" s="375"/>
    </row>
    <row r="1340" spans="3:4" s="371" customFormat="1" ht="12">
      <c r="C1340" s="387"/>
      <c r="D1340" s="375"/>
    </row>
    <row r="1341" spans="3:4" s="371" customFormat="1" ht="12">
      <c r="C1341" s="387"/>
      <c r="D1341" s="375"/>
    </row>
    <row r="1342" spans="3:4" s="371" customFormat="1" ht="12">
      <c r="C1342" s="387"/>
      <c r="D1342" s="375"/>
    </row>
    <row r="1343" spans="3:4" s="371" customFormat="1" ht="12">
      <c r="C1343" s="387"/>
      <c r="D1343" s="375"/>
    </row>
    <row r="1344" spans="3:4" s="371" customFormat="1" ht="12">
      <c r="C1344" s="387"/>
      <c r="D1344" s="375"/>
    </row>
    <row r="1345" spans="3:4" s="371" customFormat="1" ht="12">
      <c r="C1345" s="387"/>
      <c r="D1345" s="375"/>
    </row>
    <row r="1346" spans="3:4" s="371" customFormat="1" ht="12">
      <c r="C1346" s="387"/>
      <c r="D1346" s="375"/>
    </row>
    <row r="1347" spans="3:4" s="371" customFormat="1" ht="12">
      <c r="C1347" s="387"/>
      <c r="D1347" s="375"/>
    </row>
    <row r="1348" spans="3:4" s="371" customFormat="1" ht="12">
      <c r="C1348" s="387"/>
      <c r="D1348" s="375"/>
    </row>
    <row r="1349" spans="3:4" s="371" customFormat="1" ht="12">
      <c r="C1349" s="387"/>
      <c r="D1349" s="375"/>
    </row>
    <row r="1350" spans="3:4" s="371" customFormat="1" ht="12">
      <c r="C1350" s="387"/>
      <c r="D1350" s="375"/>
    </row>
    <row r="1351" spans="3:4" s="371" customFormat="1" ht="12">
      <c r="C1351" s="387"/>
      <c r="D1351" s="375"/>
    </row>
    <row r="1352" spans="3:4" s="371" customFormat="1" ht="12">
      <c r="C1352" s="387"/>
      <c r="D1352" s="375"/>
    </row>
    <row r="1353" spans="3:4" s="371" customFormat="1" ht="12">
      <c r="C1353" s="387"/>
      <c r="D1353" s="375"/>
    </row>
    <row r="1354" spans="3:4" s="371" customFormat="1" ht="12">
      <c r="C1354" s="387"/>
      <c r="D1354" s="375"/>
    </row>
    <row r="1355" spans="3:4" s="371" customFormat="1" ht="12">
      <c r="C1355" s="387"/>
      <c r="D1355" s="375"/>
    </row>
    <row r="1356" spans="3:4" s="371" customFormat="1" ht="12">
      <c r="C1356" s="387"/>
      <c r="D1356" s="375"/>
    </row>
    <row r="1357" spans="3:4" s="371" customFormat="1" ht="12">
      <c r="C1357" s="387"/>
      <c r="D1357" s="375"/>
    </row>
    <row r="1358" spans="3:4" s="371" customFormat="1" ht="12">
      <c r="C1358" s="387"/>
      <c r="D1358" s="375"/>
    </row>
    <row r="1359" spans="3:4" s="371" customFormat="1" ht="12">
      <c r="C1359" s="387"/>
      <c r="D1359" s="375"/>
    </row>
    <row r="1360" spans="3:4" s="371" customFormat="1" ht="12">
      <c r="C1360" s="387"/>
      <c r="D1360" s="375"/>
    </row>
    <row r="1361" spans="3:4" s="371" customFormat="1" ht="12">
      <c r="C1361" s="387"/>
      <c r="D1361" s="375"/>
    </row>
    <row r="1362" spans="3:4" s="371" customFormat="1" ht="12">
      <c r="C1362" s="387"/>
      <c r="D1362" s="375"/>
    </row>
    <row r="1363" spans="3:4" s="371" customFormat="1" ht="12">
      <c r="C1363" s="387"/>
      <c r="D1363" s="375"/>
    </row>
    <row r="1364" spans="3:4" s="371" customFormat="1" ht="12">
      <c r="C1364" s="387"/>
      <c r="D1364" s="375"/>
    </row>
    <row r="1365" spans="3:4" s="371" customFormat="1" ht="12">
      <c r="C1365" s="387"/>
      <c r="D1365" s="375"/>
    </row>
    <row r="1366" spans="3:4" s="371" customFormat="1" ht="12">
      <c r="C1366" s="387"/>
      <c r="D1366" s="375"/>
    </row>
    <row r="1367" spans="3:4" s="371" customFormat="1" ht="12">
      <c r="C1367" s="387"/>
      <c r="D1367" s="375"/>
    </row>
    <row r="1368" spans="3:4" s="371" customFormat="1" ht="12">
      <c r="C1368" s="387"/>
      <c r="D1368" s="375"/>
    </row>
    <row r="1369" spans="3:4" s="371" customFormat="1" ht="12">
      <c r="C1369" s="387"/>
      <c r="D1369" s="375"/>
    </row>
    <row r="1370" spans="3:4" s="371" customFormat="1" ht="12">
      <c r="C1370" s="387"/>
      <c r="D1370" s="375"/>
    </row>
    <row r="1371" spans="3:4" s="371" customFormat="1" ht="12">
      <c r="C1371" s="387"/>
      <c r="D1371" s="375"/>
    </row>
    <row r="1372" spans="3:4" s="371" customFormat="1" ht="12">
      <c r="C1372" s="387"/>
      <c r="D1372" s="375"/>
    </row>
    <row r="1373" spans="3:4" s="371" customFormat="1" ht="12">
      <c r="C1373" s="387"/>
      <c r="D1373" s="375"/>
    </row>
    <row r="1374" spans="3:4" s="371" customFormat="1" ht="12">
      <c r="C1374" s="387"/>
      <c r="D1374" s="375"/>
    </row>
    <row r="1375" spans="3:4" s="371" customFormat="1" ht="12">
      <c r="C1375" s="387"/>
      <c r="D1375" s="375"/>
    </row>
    <row r="1376" spans="3:4" s="371" customFormat="1" ht="12">
      <c r="C1376" s="387"/>
      <c r="D1376" s="375"/>
    </row>
    <row r="1377" spans="3:4" s="371" customFormat="1" ht="12">
      <c r="C1377" s="387"/>
      <c r="D1377" s="375"/>
    </row>
    <row r="1378" spans="3:4" s="371" customFormat="1" ht="12">
      <c r="C1378" s="387"/>
      <c r="D1378" s="375"/>
    </row>
    <row r="1379" spans="3:4" s="371" customFormat="1" ht="12">
      <c r="C1379" s="387"/>
      <c r="D1379" s="375"/>
    </row>
    <row r="1380" spans="3:4" s="371" customFormat="1" ht="12">
      <c r="C1380" s="387"/>
      <c r="D1380" s="375"/>
    </row>
    <row r="1381" spans="3:4" s="371" customFormat="1" ht="12">
      <c r="C1381" s="387"/>
      <c r="D1381" s="375"/>
    </row>
    <row r="1382" spans="3:4" s="371" customFormat="1" ht="12">
      <c r="C1382" s="387"/>
      <c r="D1382" s="375"/>
    </row>
    <row r="1383" spans="3:4" s="371" customFormat="1" ht="12">
      <c r="C1383" s="387"/>
      <c r="D1383" s="375"/>
    </row>
    <row r="1384" spans="3:4" s="371" customFormat="1" ht="12">
      <c r="C1384" s="387"/>
      <c r="D1384" s="375"/>
    </row>
    <row r="1385" spans="3:4" s="371" customFormat="1" ht="12">
      <c r="C1385" s="387"/>
      <c r="D1385" s="375"/>
    </row>
    <row r="1386" spans="3:4" s="371" customFormat="1" ht="12">
      <c r="C1386" s="387"/>
      <c r="D1386" s="375"/>
    </row>
    <row r="1387" spans="3:4" s="371" customFormat="1" ht="12">
      <c r="C1387" s="387"/>
      <c r="D1387" s="375"/>
    </row>
    <row r="1388" spans="3:4" s="371" customFormat="1" ht="12">
      <c r="C1388" s="387"/>
      <c r="D1388" s="375"/>
    </row>
    <row r="1389" spans="3:4" s="371" customFormat="1" ht="12">
      <c r="C1389" s="387"/>
      <c r="D1389" s="375"/>
    </row>
    <row r="1390" spans="3:4" s="371" customFormat="1" ht="12">
      <c r="C1390" s="387"/>
      <c r="D1390" s="375"/>
    </row>
    <row r="1391" spans="3:4" s="371" customFormat="1" ht="12">
      <c r="C1391" s="387"/>
      <c r="D1391" s="375"/>
    </row>
    <row r="1392" spans="3:4" s="371" customFormat="1" ht="12">
      <c r="C1392" s="387"/>
      <c r="D1392" s="375"/>
    </row>
    <row r="1393" spans="3:4" s="371" customFormat="1" ht="12">
      <c r="C1393" s="387"/>
      <c r="D1393" s="375"/>
    </row>
    <row r="1394" spans="3:4" s="371" customFormat="1" ht="12">
      <c r="C1394" s="387"/>
      <c r="D1394" s="375"/>
    </row>
    <row r="1395" spans="3:4" s="371" customFormat="1" ht="12">
      <c r="C1395" s="387"/>
      <c r="D1395" s="375"/>
    </row>
    <row r="1396" spans="3:4" s="371" customFormat="1" ht="12">
      <c r="C1396" s="387"/>
      <c r="D1396" s="375"/>
    </row>
    <row r="1397" spans="3:4" s="371" customFormat="1" ht="12">
      <c r="C1397" s="387"/>
      <c r="D1397" s="375"/>
    </row>
    <row r="1398" spans="3:4" s="371" customFormat="1" ht="12">
      <c r="C1398" s="387"/>
      <c r="D1398" s="375"/>
    </row>
    <row r="1399" spans="3:4" s="371" customFormat="1" ht="12">
      <c r="C1399" s="387"/>
      <c r="D1399" s="375"/>
    </row>
    <row r="1400" spans="3:4" s="371" customFormat="1" ht="12">
      <c r="C1400" s="387"/>
      <c r="D1400" s="375"/>
    </row>
    <row r="1401" spans="3:4" s="371" customFormat="1" ht="12">
      <c r="C1401" s="387"/>
      <c r="D1401" s="375"/>
    </row>
    <row r="1402" spans="3:4" s="371" customFormat="1" ht="12">
      <c r="C1402" s="387"/>
      <c r="D1402" s="375"/>
    </row>
    <row r="1403" spans="3:4" s="371" customFormat="1" ht="12">
      <c r="C1403" s="387"/>
      <c r="D1403" s="375"/>
    </row>
    <row r="1404" spans="3:4" s="371" customFormat="1" ht="12">
      <c r="C1404" s="387"/>
      <c r="D1404" s="375"/>
    </row>
    <row r="1405" spans="3:4" s="371" customFormat="1" ht="12">
      <c r="C1405" s="387"/>
      <c r="D1405" s="375"/>
    </row>
    <row r="1406" spans="3:4" s="371" customFormat="1" ht="12">
      <c r="C1406" s="387"/>
      <c r="D1406" s="375"/>
    </row>
    <row r="1407" spans="3:4" s="371" customFormat="1" ht="12">
      <c r="C1407" s="387"/>
      <c r="D1407" s="375"/>
    </row>
    <row r="1408" spans="3:4" s="371" customFormat="1" ht="12">
      <c r="C1408" s="387"/>
      <c r="D1408" s="375"/>
    </row>
    <row r="1409" spans="3:4" s="371" customFormat="1" ht="12">
      <c r="C1409" s="387"/>
      <c r="D1409" s="375"/>
    </row>
    <row r="1410" spans="3:4" s="371" customFormat="1" ht="12">
      <c r="C1410" s="387"/>
      <c r="D1410" s="375"/>
    </row>
    <row r="1411" spans="3:4" s="371" customFormat="1" ht="12">
      <c r="C1411" s="387"/>
      <c r="D1411" s="375"/>
    </row>
    <row r="1412" spans="3:4" s="371" customFormat="1" ht="12">
      <c r="C1412" s="387"/>
      <c r="D1412" s="375"/>
    </row>
    <row r="1413" spans="3:4" s="371" customFormat="1" ht="12">
      <c r="C1413" s="387"/>
      <c r="D1413" s="375"/>
    </row>
    <row r="1414" spans="3:4" s="371" customFormat="1" ht="12">
      <c r="C1414" s="387"/>
      <c r="D1414" s="375"/>
    </row>
    <row r="1415" spans="3:4" s="371" customFormat="1" ht="12">
      <c r="C1415" s="387"/>
      <c r="D1415" s="375"/>
    </row>
    <row r="1416" spans="3:4" s="371" customFormat="1" ht="12">
      <c r="C1416" s="387"/>
      <c r="D1416" s="375"/>
    </row>
    <row r="1417" spans="3:4" s="371" customFormat="1" ht="12">
      <c r="C1417" s="387"/>
      <c r="D1417" s="375"/>
    </row>
    <row r="1418" spans="3:4" s="371" customFormat="1" ht="12">
      <c r="C1418" s="387"/>
      <c r="D1418" s="375"/>
    </row>
    <row r="1419" spans="3:4" s="371" customFormat="1" ht="12">
      <c r="C1419" s="387"/>
      <c r="D1419" s="375"/>
    </row>
    <row r="1420" spans="3:4" s="371" customFormat="1" ht="12">
      <c r="C1420" s="387"/>
      <c r="D1420" s="375"/>
    </row>
    <row r="1421" spans="3:4" s="371" customFormat="1" ht="12">
      <c r="C1421" s="387"/>
      <c r="D1421" s="375"/>
    </row>
    <row r="1422" spans="3:4" s="371" customFormat="1" ht="12">
      <c r="C1422" s="387"/>
      <c r="D1422" s="375"/>
    </row>
    <row r="1423" spans="3:4" s="371" customFormat="1" ht="12">
      <c r="C1423" s="387"/>
      <c r="D1423" s="375"/>
    </row>
    <row r="1424" spans="3:4" s="371" customFormat="1" ht="12">
      <c r="C1424" s="387"/>
      <c r="D1424" s="375"/>
    </row>
    <row r="1425" spans="3:4" s="371" customFormat="1" ht="12">
      <c r="C1425" s="387"/>
      <c r="D1425" s="375"/>
    </row>
    <row r="1426" spans="3:4" s="371" customFormat="1" ht="12">
      <c r="C1426" s="387"/>
      <c r="D1426" s="375"/>
    </row>
    <row r="1427" spans="3:4" s="371" customFormat="1" ht="12">
      <c r="C1427" s="387"/>
      <c r="D1427" s="375"/>
    </row>
    <row r="1428" spans="3:4" s="371" customFormat="1" ht="12">
      <c r="C1428" s="387"/>
      <c r="D1428" s="375"/>
    </row>
    <row r="1429" spans="3:4" s="371" customFormat="1" ht="12">
      <c r="C1429" s="387"/>
      <c r="D1429" s="375"/>
    </row>
    <row r="1430" spans="3:4" s="371" customFormat="1" ht="12">
      <c r="C1430" s="387"/>
      <c r="D1430" s="375"/>
    </row>
    <row r="1431" spans="3:4" s="371" customFormat="1" ht="12">
      <c r="C1431" s="387"/>
      <c r="D1431" s="375"/>
    </row>
    <row r="1432" spans="3:4" s="371" customFormat="1" ht="12">
      <c r="C1432" s="387"/>
      <c r="D1432" s="375"/>
    </row>
    <row r="1433" spans="3:4" s="371" customFormat="1" ht="12">
      <c r="C1433" s="387"/>
      <c r="D1433" s="375"/>
    </row>
    <row r="1434" spans="3:4" s="371" customFormat="1" ht="12">
      <c r="C1434" s="387"/>
      <c r="D1434" s="375"/>
    </row>
    <row r="1435" spans="3:4" s="371" customFormat="1" ht="12">
      <c r="C1435" s="387"/>
      <c r="D1435" s="375"/>
    </row>
    <row r="1436" spans="3:4" s="371" customFormat="1" ht="12">
      <c r="C1436" s="387"/>
      <c r="D1436" s="375"/>
    </row>
    <row r="1437" spans="3:4" s="371" customFormat="1" ht="12">
      <c r="C1437" s="387"/>
      <c r="D1437" s="375"/>
    </row>
    <row r="1438" spans="3:4" s="371" customFormat="1" ht="12">
      <c r="C1438" s="387"/>
      <c r="D1438" s="375"/>
    </row>
    <row r="1439" spans="3:4" s="371" customFormat="1" ht="12">
      <c r="C1439" s="387"/>
      <c r="D1439" s="375"/>
    </row>
    <row r="1440" spans="3:4" s="371" customFormat="1" ht="12">
      <c r="C1440" s="387"/>
      <c r="D1440" s="375"/>
    </row>
    <row r="1441" spans="3:4" s="371" customFormat="1" ht="12">
      <c r="C1441" s="387"/>
      <c r="D1441" s="375"/>
    </row>
    <row r="1442" spans="3:4" s="371" customFormat="1" ht="12">
      <c r="C1442" s="387"/>
      <c r="D1442" s="375"/>
    </row>
    <row r="1443" spans="3:4" s="371" customFormat="1" ht="12">
      <c r="C1443" s="387"/>
      <c r="D1443" s="375"/>
    </row>
    <row r="1444" spans="3:4" s="371" customFormat="1" ht="12">
      <c r="C1444" s="387"/>
      <c r="D1444" s="375"/>
    </row>
    <row r="1445" spans="3:4" s="371" customFormat="1" ht="12">
      <c r="C1445" s="387"/>
      <c r="D1445" s="375"/>
    </row>
    <row r="1446" spans="3:4" s="371" customFormat="1" ht="12">
      <c r="C1446" s="387"/>
      <c r="D1446" s="375"/>
    </row>
    <row r="1447" spans="3:4" s="371" customFormat="1" ht="12">
      <c r="C1447" s="387"/>
      <c r="D1447" s="375"/>
    </row>
    <row r="1448" spans="3:4" s="371" customFormat="1" ht="12">
      <c r="C1448" s="387"/>
      <c r="D1448" s="375"/>
    </row>
    <row r="1449" spans="3:4" s="371" customFormat="1" ht="12">
      <c r="C1449" s="387"/>
      <c r="D1449" s="375"/>
    </row>
    <row r="1450" spans="3:4" s="371" customFormat="1" ht="12">
      <c r="C1450" s="387"/>
      <c r="D1450" s="375"/>
    </row>
    <row r="1451" spans="3:4" s="371" customFormat="1" ht="12">
      <c r="C1451" s="387"/>
      <c r="D1451" s="375"/>
    </row>
    <row r="1452" spans="3:4" s="371" customFormat="1" ht="12">
      <c r="C1452" s="387"/>
      <c r="D1452" s="375"/>
    </row>
    <row r="1453" spans="3:4" s="371" customFormat="1" ht="12">
      <c r="C1453" s="387"/>
      <c r="D1453" s="375"/>
    </row>
    <row r="1454" spans="3:4" s="371" customFormat="1" ht="12">
      <c r="C1454" s="387"/>
      <c r="D1454" s="375"/>
    </row>
    <row r="1455" spans="3:4" s="371" customFormat="1" ht="12">
      <c r="C1455" s="387"/>
      <c r="D1455" s="375"/>
    </row>
    <row r="1456" spans="3:4" s="371" customFormat="1" ht="12">
      <c r="C1456" s="387"/>
      <c r="D1456" s="375"/>
    </row>
    <row r="1457" spans="3:4" s="371" customFormat="1" ht="12">
      <c r="C1457" s="387"/>
      <c r="D1457" s="375"/>
    </row>
    <row r="1458" spans="3:4" s="371" customFormat="1" ht="12">
      <c r="C1458" s="387"/>
      <c r="D1458" s="375"/>
    </row>
    <row r="1459" spans="3:4" s="371" customFormat="1" ht="12">
      <c r="C1459" s="387"/>
      <c r="D1459" s="375"/>
    </row>
    <row r="1460" spans="3:4" s="371" customFormat="1" ht="12">
      <c r="C1460" s="387"/>
      <c r="D1460" s="375"/>
    </row>
    <row r="1461" spans="3:4" s="371" customFormat="1" ht="12">
      <c r="C1461" s="387"/>
      <c r="D1461" s="375"/>
    </row>
    <row r="1462" spans="3:4" s="371" customFormat="1" ht="12">
      <c r="C1462" s="387"/>
      <c r="D1462" s="375"/>
    </row>
    <row r="1463" spans="3:4" s="371" customFormat="1" ht="12">
      <c r="C1463" s="387"/>
      <c r="D1463" s="375"/>
    </row>
    <row r="1464" spans="3:4" s="371" customFormat="1" ht="12">
      <c r="C1464" s="387"/>
      <c r="D1464" s="375"/>
    </row>
    <row r="1465" spans="3:4" s="371" customFormat="1" ht="12">
      <c r="C1465" s="387"/>
      <c r="D1465" s="375"/>
    </row>
    <row r="1466" spans="3:4" s="371" customFormat="1" ht="12">
      <c r="C1466" s="387"/>
      <c r="D1466" s="375"/>
    </row>
    <row r="1467" spans="3:4" s="371" customFormat="1" ht="12">
      <c r="C1467" s="387"/>
      <c r="D1467" s="375"/>
    </row>
    <row r="1468" spans="3:4" s="371" customFormat="1" ht="12">
      <c r="C1468" s="387"/>
      <c r="D1468" s="375"/>
    </row>
    <row r="1469" spans="3:4" s="371" customFormat="1" ht="12">
      <c r="C1469" s="387"/>
      <c r="D1469" s="375"/>
    </row>
    <row r="1470" spans="3:4" s="371" customFormat="1" ht="12">
      <c r="C1470" s="387"/>
      <c r="D1470" s="375"/>
    </row>
    <row r="1471" spans="3:4" s="371" customFormat="1" ht="12">
      <c r="C1471" s="387"/>
      <c r="D1471" s="375"/>
    </row>
    <row r="1472" spans="3:4" s="371" customFormat="1" ht="12">
      <c r="C1472" s="387"/>
      <c r="D1472" s="375"/>
    </row>
    <row r="1473" spans="3:4" s="371" customFormat="1" ht="12">
      <c r="C1473" s="387"/>
      <c r="D1473" s="375"/>
    </row>
    <row r="1474" spans="3:4" s="371" customFormat="1" ht="12">
      <c r="C1474" s="387"/>
      <c r="D1474" s="375"/>
    </row>
    <row r="1475" spans="3:4" s="371" customFormat="1" ht="12">
      <c r="C1475" s="387"/>
      <c r="D1475" s="375"/>
    </row>
    <row r="1476" spans="3:4" s="371" customFormat="1" ht="12">
      <c r="C1476" s="387"/>
      <c r="D1476" s="375"/>
    </row>
    <row r="1477" spans="3:4" s="371" customFormat="1" ht="12">
      <c r="C1477" s="387"/>
      <c r="D1477" s="375"/>
    </row>
    <row r="1478" spans="3:4" s="371" customFormat="1" ht="12">
      <c r="C1478" s="387"/>
      <c r="D1478" s="375"/>
    </row>
    <row r="1479" spans="3:4" s="371" customFormat="1" ht="12">
      <c r="C1479" s="387"/>
      <c r="D1479" s="375"/>
    </row>
    <row r="1480" spans="3:4" s="371" customFormat="1" ht="12">
      <c r="C1480" s="387"/>
      <c r="D1480" s="375"/>
    </row>
    <row r="1481" spans="3:4" s="371" customFormat="1" ht="12">
      <c r="C1481" s="387"/>
      <c r="D1481" s="375"/>
    </row>
    <row r="1482" spans="3:4" s="371" customFormat="1" ht="12">
      <c r="C1482" s="387"/>
      <c r="D1482" s="375"/>
    </row>
    <row r="1483" spans="3:4" s="371" customFormat="1" ht="12">
      <c r="C1483" s="387"/>
      <c r="D1483" s="375"/>
    </row>
    <row r="1484" spans="3:4" s="371" customFormat="1" ht="12">
      <c r="C1484" s="387"/>
      <c r="D1484" s="375"/>
    </row>
    <row r="1485" spans="3:4" s="371" customFormat="1" ht="12">
      <c r="C1485" s="387"/>
      <c r="D1485" s="375"/>
    </row>
    <row r="1486" spans="3:4" s="371" customFormat="1" ht="12">
      <c r="C1486" s="387"/>
      <c r="D1486" s="375"/>
    </row>
    <row r="1487" spans="3:4" s="371" customFormat="1" ht="12">
      <c r="C1487" s="387"/>
      <c r="D1487" s="375"/>
    </row>
    <row r="1488" spans="3:4" s="371" customFormat="1" ht="12">
      <c r="C1488" s="387"/>
      <c r="D1488" s="375"/>
    </row>
    <row r="1489" spans="3:4" s="371" customFormat="1" ht="12">
      <c r="C1489" s="387"/>
      <c r="D1489" s="375"/>
    </row>
    <row r="1490" spans="3:4" s="371" customFormat="1" ht="12">
      <c r="C1490" s="387"/>
      <c r="D1490" s="375"/>
    </row>
    <row r="1491" spans="3:4" s="371" customFormat="1" ht="12">
      <c r="C1491" s="387"/>
      <c r="D1491" s="375"/>
    </row>
    <row r="1492" spans="3:4" s="371" customFormat="1" ht="12">
      <c r="C1492" s="387"/>
      <c r="D1492" s="375"/>
    </row>
    <row r="1493" spans="3:4" s="371" customFormat="1" ht="12">
      <c r="C1493" s="387"/>
      <c r="D1493" s="375"/>
    </row>
    <row r="1494" spans="3:4" s="371" customFormat="1" ht="12">
      <c r="C1494" s="387"/>
      <c r="D1494" s="375"/>
    </row>
    <row r="1495" spans="3:4" s="371" customFormat="1" ht="12">
      <c r="C1495" s="387"/>
      <c r="D1495" s="375"/>
    </row>
    <row r="1496" spans="3:4" s="371" customFormat="1" ht="12">
      <c r="C1496" s="387"/>
      <c r="D1496" s="375"/>
    </row>
    <row r="1497" spans="3:4" s="371" customFormat="1" ht="12">
      <c r="C1497" s="387"/>
      <c r="D1497" s="375"/>
    </row>
    <row r="1498" spans="3:4" s="371" customFormat="1" ht="12">
      <c r="C1498" s="387"/>
      <c r="D1498" s="375"/>
    </row>
    <row r="1499" spans="3:4" s="371" customFormat="1" ht="12">
      <c r="C1499" s="387"/>
      <c r="D1499" s="375"/>
    </row>
    <row r="1500" spans="3:4" s="371" customFormat="1" ht="12">
      <c r="C1500" s="387"/>
      <c r="D1500" s="375"/>
    </row>
    <row r="1501" spans="3:4" s="371" customFormat="1" ht="12">
      <c r="C1501" s="387"/>
      <c r="D1501" s="375"/>
    </row>
    <row r="1502" spans="3:4" s="371" customFormat="1" ht="12">
      <c r="C1502" s="387"/>
      <c r="D1502" s="375"/>
    </row>
    <row r="1503" spans="3:4" s="371" customFormat="1" ht="12">
      <c r="C1503" s="387"/>
      <c r="D1503" s="375"/>
    </row>
    <row r="1504" spans="3:4" s="371" customFormat="1" ht="12">
      <c r="C1504" s="387"/>
      <c r="D1504" s="375"/>
    </row>
    <row r="1505" spans="3:4" s="371" customFormat="1" ht="12">
      <c r="C1505" s="387"/>
      <c r="D1505" s="375"/>
    </row>
    <row r="1506" spans="3:4" s="371" customFormat="1" ht="12">
      <c r="C1506" s="387"/>
      <c r="D1506" s="375"/>
    </row>
    <row r="1507" spans="3:4" s="371" customFormat="1" ht="12">
      <c r="C1507" s="387"/>
      <c r="D1507" s="375"/>
    </row>
    <row r="1508" spans="3:4" s="371" customFormat="1" ht="12">
      <c r="C1508" s="387"/>
      <c r="D1508" s="375"/>
    </row>
    <row r="1509" spans="3:4" s="371" customFormat="1" ht="12">
      <c r="C1509" s="387"/>
      <c r="D1509" s="375"/>
    </row>
    <row r="1510" spans="3:4" s="371" customFormat="1" ht="12">
      <c r="C1510" s="387"/>
      <c r="D1510" s="375"/>
    </row>
    <row r="1511" spans="3:4" s="371" customFormat="1" ht="12">
      <c r="C1511" s="387"/>
      <c r="D1511" s="375"/>
    </row>
    <row r="1512" spans="3:4" s="371" customFormat="1" ht="12">
      <c r="C1512" s="387"/>
      <c r="D1512" s="375"/>
    </row>
    <row r="1513" spans="3:4" s="371" customFormat="1" ht="12">
      <c r="C1513" s="387"/>
      <c r="D1513" s="375"/>
    </row>
    <row r="1514" spans="3:4" s="371" customFormat="1" ht="12">
      <c r="C1514" s="387"/>
      <c r="D1514" s="375"/>
    </row>
    <row r="1515" spans="3:4" s="371" customFormat="1" ht="12">
      <c r="C1515" s="387"/>
      <c r="D1515" s="375"/>
    </row>
    <row r="1516" spans="3:4" s="371" customFormat="1" ht="12">
      <c r="C1516" s="387"/>
      <c r="D1516" s="375"/>
    </row>
    <row r="1517" spans="3:4" s="371" customFormat="1" ht="12">
      <c r="C1517" s="387"/>
      <c r="D1517" s="375"/>
    </row>
    <row r="1518" spans="3:4" s="371" customFormat="1" ht="12">
      <c r="C1518" s="387"/>
      <c r="D1518" s="375"/>
    </row>
    <row r="1519" spans="3:4" s="371" customFormat="1" ht="12">
      <c r="C1519" s="387"/>
      <c r="D1519" s="375"/>
    </row>
    <row r="1520" spans="3:4" s="371" customFormat="1" ht="12">
      <c r="C1520" s="387"/>
      <c r="D1520" s="375"/>
    </row>
    <row r="1521" spans="3:4" s="371" customFormat="1" ht="12">
      <c r="C1521" s="387"/>
      <c r="D1521" s="375"/>
    </row>
    <row r="1522" spans="3:4" s="371" customFormat="1" ht="12">
      <c r="C1522" s="387"/>
      <c r="D1522" s="375"/>
    </row>
    <row r="1523" spans="3:4" s="371" customFormat="1" ht="12">
      <c r="C1523" s="387"/>
      <c r="D1523" s="375"/>
    </row>
    <row r="1524" spans="3:4" s="371" customFormat="1" ht="12">
      <c r="C1524" s="387"/>
      <c r="D1524" s="375"/>
    </row>
    <row r="1525" spans="3:4" s="371" customFormat="1" ht="12">
      <c r="C1525" s="387"/>
      <c r="D1525" s="375"/>
    </row>
    <row r="1526" spans="3:4" s="371" customFormat="1" ht="12">
      <c r="C1526" s="387"/>
      <c r="D1526" s="375"/>
    </row>
    <row r="1527" spans="3:4" s="371" customFormat="1" ht="12">
      <c r="C1527" s="387"/>
      <c r="D1527" s="375"/>
    </row>
    <row r="1528" spans="3:4" s="371" customFormat="1" ht="12">
      <c r="C1528" s="387"/>
      <c r="D1528" s="375"/>
    </row>
    <row r="1529" spans="3:4" s="371" customFormat="1" ht="12">
      <c r="C1529" s="387"/>
      <c r="D1529" s="375"/>
    </row>
    <row r="1530" spans="3:4" s="371" customFormat="1" ht="12">
      <c r="C1530" s="387"/>
      <c r="D1530" s="375"/>
    </row>
    <row r="1531" spans="3:4" s="371" customFormat="1" ht="12">
      <c r="C1531" s="387"/>
      <c r="D1531" s="375"/>
    </row>
    <row r="1532" spans="3:4" s="371" customFormat="1" ht="12">
      <c r="C1532" s="387"/>
      <c r="D1532" s="375"/>
    </row>
    <row r="1533" spans="3:4" s="371" customFormat="1" ht="12">
      <c r="C1533" s="387"/>
      <c r="D1533" s="375"/>
    </row>
    <row r="1534" spans="3:4" s="371" customFormat="1" ht="12">
      <c r="C1534" s="387"/>
      <c r="D1534" s="375"/>
    </row>
    <row r="1535" spans="3:4" s="371" customFormat="1" ht="12">
      <c r="C1535" s="387"/>
      <c r="D1535" s="375"/>
    </row>
    <row r="1536" spans="3:4" s="371" customFormat="1" ht="12">
      <c r="C1536" s="387"/>
      <c r="D1536" s="375"/>
    </row>
    <row r="1537" spans="3:4" s="371" customFormat="1" ht="12">
      <c r="C1537" s="387"/>
      <c r="D1537" s="375"/>
    </row>
    <row r="1538" spans="3:4" s="371" customFormat="1" ht="12">
      <c r="C1538" s="387"/>
      <c r="D1538" s="375"/>
    </row>
    <row r="1539" spans="3:4" s="371" customFormat="1" ht="12">
      <c r="C1539" s="387"/>
      <c r="D1539" s="375"/>
    </row>
    <row r="1540" spans="3:4" s="371" customFormat="1" ht="12">
      <c r="C1540" s="387"/>
      <c r="D1540" s="375"/>
    </row>
    <row r="1541" spans="3:4" s="371" customFormat="1" ht="12">
      <c r="C1541" s="387"/>
      <c r="D1541" s="375"/>
    </row>
    <row r="1542" spans="3:4" s="371" customFormat="1" ht="12">
      <c r="C1542" s="387"/>
      <c r="D1542" s="375"/>
    </row>
    <row r="1543" spans="3:4" s="371" customFormat="1" ht="12">
      <c r="C1543" s="387"/>
      <c r="D1543" s="375"/>
    </row>
    <row r="1544" spans="3:4" s="371" customFormat="1" ht="12">
      <c r="C1544" s="387"/>
      <c r="D1544" s="375"/>
    </row>
    <row r="1545" spans="3:4" s="371" customFormat="1" ht="12">
      <c r="C1545" s="387"/>
      <c r="D1545" s="375"/>
    </row>
    <row r="1546" spans="3:4" s="371" customFormat="1" ht="12">
      <c r="C1546" s="387"/>
      <c r="D1546" s="375"/>
    </row>
    <row r="1547" spans="3:4" s="371" customFormat="1" ht="12">
      <c r="C1547" s="387"/>
      <c r="D1547" s="375"/>
    </row>
    <row r="1548" spans="3:4" s="371" customFormat="1" ht="12">
      <c r="C1548" s="387"/>
      <c r="D1548" s="375"/>
    </row>
    <row r="1549" spans="3:4" s="371" customFormat="1" ht="12">
      <c r="C1549" s="387"/>
      <c r="D1549" s="375"/>
    </row>
    <row r="1550" spans="3:4" s="371" customFormat="1" ht="12">
      <c r="C1550" s="387"/>
      <c r="D1550" s="375"/>
    </row>
    <row r="1551" spans="3:4" s="371" customFormat="1" ht="12">
      <c r="C1551" s="387"/>
      <c r="D1551" s="375"/>
    </row>
    <row r="1552" spans="3:4" s="371" customFormat="1" ht="12">
      <c r="C1552" s="387"/>
      <c r="D1552" s="375"/>
    </row>
    <row r="1553" spans="3:4" s="371" customFormat="1" ht="12">
      <c r="C1553" s="387"/>
      <c r="D1553" s="375"/>
    </row>
    <row r="1554" spans="3:4" s="371" customFormat="1" ht="12">
      <c r="C1554" s="387"/>
      <c r="D1554" s="375"/>
    </row>
    <row r="1555" spans="3:4" s="371" customFormat="1" ht="12">
      <c r="C1555" s="387"/>
      <c r="D1555" s="375"/>
    </row>
    <row r="1556" spans="3:4" s="371" customFormat="1" ht="12">
      <c r="C1556" s="387"/>
      <c r="D1556" s="375"/>
    </row>
    <row r="1557" spans="3:4" s="371" customFormat="1" ht="12">
      <c r="C1557" s="387"/>
      <c r="D1557" s="375"/>
    </row>
    <row r="1558" spans="3:4" s="371" customFormat="1" ht="12">
      <c r="C1558" s="387"/>
      <c r="D1558" s="375"/>
    </row>
    <row r="1559" spans="3:4" s="371" customFormat="1" ht="12">
      <c r="C1559" s="387"/>
      <c r="D1559" s="375"/>
    </row>
    <row r="1560" spans="3:4" s="371" customFormat="1" ht="12">
      <c r="C1560" s="387"/>
      <c r="D1560" s="375"/>
    </row>
    <row r="1561" spans="3:4" s="371" customFormat="1" ht="12">
      <c r="C1561" s="387"/>
      <c r="D1561" s="375"/>
    </row>
    <row r="1562" spans="3:4" s="371" customFormat="1" ht="12">
      <c r="C1562" s="387"/>
      <c r="D1562" s="375"/>
    </row>
    <row r="1563" spans="3:4" s="371" customFormat="1" ht="12">
      <c r="C1563" s="387"/>
      <c r="D1563" s="375"/>
    </row>
    <row r="1564" spans="3:4" s="371" customFormat="1" ht="12">
      <c r="C1564" s="387"/>
      <c r="D1564" s="375"/>
    </row>
    <row r="1565" spans="3:4" s="371" customFormat="1" ht="12">
      <c r="C1565" s="387"/>
      <c r="D1565" s="375"/>
    </row>
    <row r="1566" spans="3:4" s="371" customFormat="1" ht="12">
      <c r="C1566" s="387"/>
      <c r="D1566" s="375"/>
    </row>
    <row r="1567" spans="3:4" s="371" customFormat="1" ht="12">
      <c r="C1567" s="387"/>
      <c r="D1567" s="375"/>
    </row>
    <row r="1568" spans="3:4" s="371" customFormat="1" ht="12">
      <c r="C1568" s="387"/>
      <c r="D1568" s="375"/>
    </row>
    <row r="1569" spans="3:4" s="371" customFormat="1" ht="12">
      <c r="C1569" s="387"/>
      <c r="D1569" s="375"/>
    </row>
    <row r="1570" spans="3:4" s="371" customFormat="1" ht="12">
      <c r="C1570" s="387"/>
      <c r="D1570" s="375"/>
    </row>
    <row r="1571" spans="3:4" s="371" customFormat="1" ht="12">
      <c r="C1571" s="387"/>
      <c r="D1571" s="375"/>
    </row>
    <row r="1572" spans="3:4" s="371" customFormat="1" ht="12">
      <c r="C1572" s="387"/>
      <c r="D1572" s="375"/>
    </row>
    <row r="1573" spans="3:4" s="371" customFormat="1" ht="12">
      <c r="C1573" s="387"/>
      <c r="D1573" s="375"/>
    </row>
    <row r="1574" spans="3:4" s="371" customFormat="1" ht="12">
      <c r="C1574" s="387"/>
      <c r="D1574" s="375"/>
    </row>
    <row r="1575" spans="3:4" s="371" customFormat="1" ht="12">
      <c r="C1575" s="387"/>
      <c r="D1575" s="375"/>
    </row>
    <row r="1576" spans="3:4" s="371" customFormat="1" ht="12">
      <c r="C1576" s="387"/>
      <c r="D1576" s="375"/>
    </row>
    <row r="1577" spans="3:4" s="371" customFormat="1" ht="12">
      <c r="C1577" s="387"/>
      <c r="D1577" s="375"/>
    </row>
    <row r="1578" spans="3:4" s="371" customFormat="1" ht="12">
      <c r="C1578" s="387"/>
      <c r="D1578" s="375"/>
    </row>
    <row r="1579" spans="3:4" s="371" customFormat="1" ht="12">
      <c r="C1579" s="387"/>
      <c r="D1579" s="375"/>
    </row>
    <row r="1580" spans="3:4" s="371" customFormat="1" ht="12">
      <c r="C1580" s="387"/>
      <c r="D1580" s="375"/>
    </row>
    <row r="1581" spans="3:4" s="371" customFormat="1" ht="12">
      <c r="C1581" s="387"/>
      <c r="D1581" s="375"/>
    </row>
    <row r="1582" spans="3:4" s="371" customFormat="1" ht="12">
      <c r="C1582" s="387"/>
      <c r="D1582" s="375"/>
    </row>
    <row r="1583" spans="3:4" s="371" customFormat="1" ht="12">
      <c r="C1583" s="387"/>
      <c r="D1583" s="375"/>
    </row>
    <row r="1584" spans="3:4" s="371" customFormat="1" ht="12">
      <c r="C1584" s="387"/>
      <c r="D1584" s="375"/>
    </row>
    <row r="1585" spans="3:4" s="371" customFormat="1" ht="12">
      <c r="C1585" s="387"/>
      <c r="D1585" s="375"/>
    </row>
    <row r="1586" spans="3:4" s="371" customFormat="1" ht="12">
      <c r="C1586" s="387"/>
      <c r="D1586" s="375"/>
    </row>
    <row r="1587" spans="3:4" s="371" customFormat="1" ht="12">
      <c r="C1587" s="387"/>
      <c r="D1587" s="375"/>
    </row>
    <row r="1588" spans="3:4" s="371" customFormat="1" ht="12">
      <c r="C1588" s="387"/>
      <c r="D1588" s="375"/>
    </row>
    <row r="1589" spans="3:4" s="371" customFormat="1" ht="12">
      <c r="C1589" s="387"/>
      <c r="D1589" s="375"/>
    </row>
    <row r="1590" spans="3:4" s="371" customFormat="1" ht="12">
      <c r="C1590" s="387"/>
      <c r="D1590" s="375"/>
    </row>
    <row r="1591" spans="3:4" s="371" customFormat="1" ht="12">
      <c r="C1591" s="387"/>
      <c r="D1591" s="375"/>
    </row>
    <row r="1592" spans="3:4" s="371" customFormat="1" ht="12">
      <c r="C1592" s="387"/>
      <c r="D1592" s="375"/>
    </row>
    <row r="1593" spans="3:4" s="371" customFormat="1" ht="12">
      <c r="C1593" s="387"/>
      <c r="D1593" s="375"/>
    </row>
    <row r="1594" spans="3:4" s="371" customFormat="1" ht="12">
      <c r="C1594" s="387"/>
      <c r="D1594" s="375"/>
    </row>
    <row r="1595" spans="3:4" s="371" customFormat="1" ht="12">
      <c r="C1595" s="387"/>
      <c r="D1595" s="375"/>
    </row>
    <row r="1596" spans="3:4" s="371" customFormat="1" ht="12">
      <c r="C1596" s="387"/>
      <c r="D1596" s="375"/>
    </row>
    <row r="1597" spans="3:4" s="371" customFormat="1" ht="12">
      <c r="C1597" s="387"/>
      <c r="D1597" s="375"/>
    </row>
    <row r="1598" spans="3:4" s="371" customFormat="1" ht="12">
      <c r="C1598" s="387"/>
      <c r="D1598" s="375"/>
    </row>
    <row r="1599" spans="3:4" s="371" customFormat="1" ht="12">
      <c r="C1599" s="387"/>
      <c r="D1599" s="375"/>
    </row>
    <row r="1600" spans="3:4" s="371" customFormat="1" ht="12">
      <c r="C1600" s="387"/>
      <c r="D1600" s="375"/>
    </row>
    <row r="1601" spans="3:4" s="371" customFormat="1" ht="12">
      <c r="C1601" s="387"/>
      <c r="D1601" s="375"/>
    </row>
    <row r="1602" spans="3:4" s="371" customFormat="1" ht="12">
      <c r="C1602" s="387"/>
      <c r="D1602" s="375"/>
    </row>
    <row r="1603" spans="3:4" s="371" customFormat="1" ht="12">
      <c r="C1603" s="387"/>
      <c r="D1603" s="375"/>
    </row>
    <row r="1604" spans="3:4" s="371" customFormat="1" ht="12">
      <c r="C1604" s="387"/>
      <c r="D1604" s="375"/>
    </row>
    <row r="1605" spans="3:4" s="371" customFormat="1" ht="12">
      <c r="C1605" s="387"/>
      <c r="D1605" s="375"/>
    </row>
    <row r="1606" spans="3:4" s="371" customFormat="1" ht="12">
      <c r="C1606" s="387"/>
      <c r="D1606" s="375"/>
    </row>
    <row r="1607" spans="3:4" s="371" customFormat="1" ht="12">
      <c r="C1607" s="387"/>
      <c r="D1607" s="375"/>
    </row>
    <row r="1608" spans="3:4" s="371" customFormat="1" ht="12">
      <c r="C1608" s="387"/>
      <c r="D1608" s="375"/>
    </row>
    <row r="1609" spans="3:4" s="371" customFormat="1" ht="12">
      <c r="C1609" s="387"/>
      <c r="D1609" s="375"/>
    </row>
    <row r="1610" spans="3:4" s="371" customFormat="1" ht="12">
      <c r="C1610" s="387"/>
      <c r="D1610" s="375"/>
    </row>
    <row r="1611" spans="3:4" s="371" customFormat="1" ht="12">
      <c r="C1611" s="387"/>
      <c r="D1611" s="375"/>
    </row>
    <row r="1612" spans="3:4" s="371" customFormat="1" ht="12">
      <c r="C1612" s="387"/>
      <c r="D1612" s="375"/>
    </row>
    <row r="1613" spans="3:4" s="371" customFormat="1" ht="12">
      <c r="C1613" s="387"/>
      <c r="D1613" s="375"/>
    </row>
    <row r="1614" spans="3:4" s="371" customFormat="1" ht="12">
      <c r="C1614" s="387"/>
      <c r="D1614" s="375"/>
    </row>
    <row r="1615" spans="3:4" s="371" customFormat="1" ht="12">
      <c r="C1615" s="387"/>
      <c r="D1615" s="375"/>
    </row>
    <row r="1616" spans="3:4" s="371" customFormat="1" ht="12">
      <c r="C1616" s="387"/>
      <c r="D1616" s="375"/>
    </row>
    <row r="1617" spans="3:4" s="371" customFormat="1" ht="12">
      <c r="C1617" s="387"/>
      <c r="D1617" s="375"/>
    </row>
    <row r="1618" spans="3:4" s="371" customFormat="1" ht="12">
      <c r="C1618" s="387"/>
      <c r="D1618" s="375"/>
    </row>
    <row r="1619" spans="3:4" s="371" customFormat="1" ht="12">
      <c r="C1619" s="387"/>
      <c r="D1619" s="375"/>
    </row>
    <row r="1620" spans="3:4" s="371" customFormat="1" ht="12">
      <c r="C1620" s="387"/>
      <c r="D1620" s="375"/>
    </row>
    <row r="1621" spans="3:4" s="371" customFormat="1" ht="12">
      <c r="C1621" s="387"/>
      <c r="D1621" s="375"/>
    </row>
    <row r="1622" spans="3:4" s="371" customFormat="1" ht="12">
      <c r="C1622" s="387"/>
      <c r="D1622" s="375"/>
    </row>
    <row r="1623" spans="3:4" s="371" customFormat="1" ht="12">
      <c r="C1623" s="387"/>
      <c r="D1623" s="375"/>
    </row>
    <row r="1624" spans="3:4" s="371" customFormat="1" ht="12">
      <c r="C1624" s="387"/>
      <c r="D1624" s="375"/>
    </row>
    <row r="1625" spans="3:4" s="371" customFormat="1" ht="12">
      <c r="C1625" s="387"/>
      <c r="D1625" s="375"/>
    </row>
    <row r="1626" spans="3:4" s="371" customFormat="1" ht="12">
      <c r="C1626" s="387"/>
      <c r="D1626" s="375"/>
    </row>
    <row r="1627" spans="3:4" s="371" customFormat="1" ht="12">
      <c r="C1627" s="387"/>
      <c r="D1627" s="375"/>
    </row>
    <row r="1628" spans="3:4" s="371" customFormat="1" ht="12">
      <c r="C1628" s="387"/>
      <c r="D1628" s="375"/>
    </row>
    <row r="1629" spans="3:4" s="371" customFormat="1" ht="12">
      <c r="C1629" s="387"/>
      <c r="D1629" s="375"/>
    </row>
    <row r="1630" spans="3:4" s="371" customFormat="1" ht="12">
      <c r="C1630" s="387"/>
      <c r="D1630" s="375"/>
    </row>
    <row r="1631" spans="3:4" s="371" customFormat="1" ht="12">
      <c r="C1631" s="387"/>
      <c r="D1631" s="375"/>
    </row>
    <row r="1632" spans="3:4" s="371" customFormat="1" ht="12">
      <c r="C1632" s="387"/>
      <c r="D1632" s="375"/>
    </row>
    <row r="1633" spans="3:4" s="371" customFormat="1" ht="12">
      <c r="C1633" s="387"/>
      <c r="D1633" s="375"/>
    </row>
    <row r="1634" spans="3:4" s="371" customFormat="1" ht="12">
      <c r="C1634" s="387"/>
      <c r="D1634" s="375"/>
    </row>
    <row r="1635" spans="3:4" s="371" customFormat="1" ht="12">
      <c r="C1635" s="387"/>
      <c r="D1635" s="375"/>
    </row>
    <row r="1636" spans="3:4" s="371" customFormat="1" ht="12">
      <c r="C1636" s="387"/>
      <c r="D1636" s="375"/>
    </row>
    <row r="1637" spans="3:4" s="371" customFormat="1" ht="12">
      <c r="C1637" s="387"/>
      <c r="D1637" s="375"/>
    </row>
    <row r="1638" spans="3:4" s="371" customFormat="1" ht="12">
      <c r="C1638" s="387"/>
      <c r="D1638" s="375"/>
    </row>
    <row r="1639" spans="3:4" s="371" customFormat="1" ht="12">
      <c r="C1639" s="387"/>
      <c r="D1639" s="375"/>
    </row>
    <row r="1640" spans="3:4" s="371" customFormat="1" ht="12">
      <c r="C1640" s="387"/>
      <c r="D1640" s="375"/>
    </row>
    <row r="1641" spans="3:4" s="371" customFormat="1" ht="12">
      <c r="C1641" s="387"/>
      <c r="D1641" s="375"/>
    </row>
    <row r="1642" spans="3:4" s="371" customFormat="1" ht="12">
      <c r="C1642" s="387"/>
      <c r="D1642" s="375"/>
    </row>
    <row r="1643" spans="3:4" s="371" customFormat="1" ht="12">
      <c r="C1643" s="387"/>
      <c r="D1643" s="375"/>
    </row>
    <row r="1644" spans="3:4" s="371" customFormat="1" ht="12">
      <c r="C1644" s="387"/>
      <c r="D1644" s="375"/>
    </row>
    <row r="1645" spans="3:4" s="371" customFormat="1" ht="12">
      <c r="C1645" s="387"/>
      <c r="D1645" s="375"/>
    </row>
    <row r="1646" spans="3:4" s="371" customFormat="1" ht="12">
      <c r="C1646" s="387"/>
      <c r="D1646" s="375"/>
    </row>
    <row r="1647" spans="3:4" s="371" customFormat="1" ht="12">
      <c r="C1647" s="387"/>
      <c r="D1647" s="375"/>
    </row>
    <row r="1648" spans="3:4" s="371" customFormat="1" ht="12">
      <c r="C1648" s="387"/>
      <c r="D1648" s="375"/>
    </row>
    <row r="1649" spans="3:4" s="371" customFormat="1" ht="12">
      <c r="C1649" s="387"/>
      <c r="D1649" s="375"/>
    </row>
    <row r="1650" spans="3:4" s="371" customFormat="1" ht="12">
      <c r="C1650" s="387"/>
      <c r="D1650" s="375"/>
    </row>
    <row r="1651" spans="3:4" s="371" customFormat="1" ht="12">
      <c r="C1651" s="387"/>
      <c r="D1651" s="375"/>
    </row>
    <row r="1652" spans="3:4" s="371" customFormat="1" ht="12">
      <c r="C1652" s="387"/>
      <c r="D1652" s="375"/>
    </row>
    <row r="1653" spans="3:4" s="371" customFormat="1" ht="12">
      <c r="C1653" s="387"/>
      <c r="D1653" s="375"/>
    </row>
    <row r="1654" spans="3:4" s="371" customFormat="1" ht="12">
      <c r="C1654" s="387"/>
      <c r="D1654" s="375"/>
    </row>
    <row r="1655" spans="3:4" s="371" customFormat="1" ht="12">
      <c r="C1655" s="387"/>
      <c r="D1655" s="375"/>
    </row>
    <row r="1656" spans="3:4" s="371" customFormat="1" ht="12">
      <c r="C1656" s="387"/>
      <c r="D1656" s="375"/>
    </row>
    <row r="1657" spans="3:4" s="371" customFormat="1" ht="12">
      <c r="C1657" s="387"/>
      <c r="D1657" s="375"/>
    </row>
    <row r="1658" spans="3:4" s="371" customFormat="1" ht="12">
      <c r="C1658" s="387"/>
      <c r="D1658" s="375"/>
    </row>
    <row r="1659" spans="3:4" s="371" customFormat="1" ht="12">
      <c r="C1659" s="387"/>
      <c r="D1659" s="375"/>
    </row>
    <row r="1660" spans="3:4" s="371" customFormat="1" ht="12">
      <c r="C1660" s="387"/>
      <c r="D1660" s="375"/>
    </row>
    <row r="1661" spans="3:4" s="371" customFormat="1" ht="12">
      <c r="C1661" s="387"/>
      <c r="D1661" s="375"/>
    </row>
    <row r="1662" spans="3:4" s="371" customFormat="1" ht="12">
      <c r="C1662" s="387"/>
      <c r="D1662" s="375"/>
    </row>
    <row r="1663" spans="3:4" s="371" customFormat="1" ht="12">
      <c r="C1663" s="387"/>
      <c r="D1663" s="375"/>
    </row>
    <row r="1664" spans="3:4" s="371" customFormat="1" ht="12">
      <c r="C1664" s="387"/>
      <c r="D1664" s="375"/>
    </row>
    <row r="1665" spans="3:4" s="371" customFormat="1" ht="12">
      <c r="C1665" s="387"/>
      <c r="D1665" s="375"/>
    </row>
    <row r="1666" spans="3:4" s="371" customFormat="1" ht="12">
      <c r="C1666" s="387"/>
      <c r="D1666" s="375"/>
    </row>
    <row r="1667" spans="3:4" s="371" customFormat="1" ht="12">
      <c r="C1667" s="387"/>
      <c r="D1667" s="375"/>
    </row>
    <row r="1668" spans="3:4" s="371" customFormat="1" ht="12">
      <c r="C1668" s="387"/>
      <c r="D1668" s="375"/>
    </row>
    <row r="1669" spans="3:4" s="371" customFormat="1" ht="12">
      <c r="C1669" s="387"/>
      <c r="D1669" s="375"/>
    </row>
    <row r="1670" spans="3:4" s="371" customFormat="1" ht="12">
      <c r="C1670" s="387"/>
      <c r="D1670" s="375"/>
    </row>
    <row r="1671" spans="3:4" s="371" customFormat="1" ht="12">
      <c r="C1671" s="387"/>
      <c r="D1671" s="375"/>
    </row>
    <row r="1672" spans="3:4" s="371" customFormat="1" ht="12">
      <c r="C1672" s="387"/>
      <c r="D1672" s="375"/>
    </row>
    <row r="1673" spans="3:4" s="371" customFormat="1" ht="12">
      <c r="C1673" s="387"/>
      <c r="D1673" s="375"/>
    </row>
    <row r="1674" spans="3:4" s="371" customFormat="1" ht="12">
      <c r="C1674" s="387"/>
      <c r="D1674" s="375"/>
    </row>
    <row r="1675" spans="3:4" s="371" customFormat="1" ht="12">
      <c r="C1675" s="387"/>
      <c r="D1675" s="375"/>
    </row>
    <row r="1676" spans="3:4" s="371" customFormat="1" ht="12">
      <c r="C1676" s="387"/>
      <c r="D1676" s="375"/>
    </row>
    <row r="1677" spans="3:4" s="371" customFormat="1" ht="12">
      <c r="C1677" s="387"/>
      <c r="D1677" s="375"/>
    </row>
    <row r="1678" spans="3:4" s="371" customFormat="1" ht="12">
      <c r="C1678" s="387"/>
      <c r="D1678" s="375"/>
    </row>
    <row r="1679" spans="3:4" s="371" customFormat="1" ht="12">
      <c r="C1679" s="387"/>
      <c r="D1679" s="375"/>
    </row>
    <row r="1680" spans="3:4" s="371" customFormat="1" ht="12">
      <c r="C1680" s="387"/>
      <c r="D1680" s="375"/>
    </row>
    <row r="1681" spans="3:4" s="371" customFormat="1" ht="12">
      <c r="C1681" s="387"/>
      <c r="D1681" s="375"/>
    </row>
    <row r="1682" spans="3:4" s="371" customFormat="1" ht="12">
      <c r="C1682" s="387"/>
      <c r="D1682" s="375"/>
    </row>
    <row r="1683" spans="3:4" s="371" customFormat="1" ht="12">
      <c r="C1683" s="387"/>
      <c r="D1683" s="375"/>
    </row>
    <row r="1684" spans="3:4" s="371" customFormat="1" ht="12">
      <c r="C1684" s="387"/>
      <c r="D1684" s="375"/>
    </row>
    <row r="1685" spans="3:4" s="371" customFormat="1" ht="12">
      <c r="C1685" s="387"/>
      <c r="D1685" s="375"/>
    </row>
    <row r="1686" spans="3:4" s="371" customFormat="1" ht="12">
      <c r="C1686" s="387"/>
      <c r="D1686" s="375"/>
    </row>
    <row r="1687" spans="3:4" s="371" customFormat="1" ht="12">
      <c r="C1687" s="387"/>
      <c r="D1687" s="375"/>
    </row>
    <row r="1688" spans="3:4" s="371" customFormat="1" ht="12">
      <c r="C1688" s="387"/>
      <c r="D1688" s="375"/>
    </row>
    <row r="1689" spans="3:4" s="371" customFormat="1" ht="12">
      <c r="C1689" s="387"/>
      <c r="D1689" s="375"/>
    </row>
    <row r="1690" spans="3:4" s="371" customFormat="1" ht="12">
      <c r="C1690" s="387"/>
      <c r="D1690" s="375"/>
    </row>
    <row r="1691" spans="3:4" s="371" customFormat="1" ht="12">
      <c r="C1691" s="387"/>
      <c r="D1691" s="375"/>
    </row>
    <row r="1692" spans="3:4" s="371" customFormat="1" ht="12">
      <c r="C1692" s="387"/>
      <c r="D1692" s="375"/>
    </row>
    <row r="1693" spans="3:4" s="371" customFormat="1" ht="12">
      <c r="C1693" s="387"/>
      <c r="D1693" s="375"/>
    </row>
    <row r="1694" spans="3:4" s="371" customFormat="1" ht="12">
      <c r="C1694" s="387"/>
      <c r="D1694" s="375"/>
    </row>
    <row r="1695" spans="3:4" s="371" customFormat="1" ht="12">
      <c r="C1695" s="387"/>
      <c r="D1695" s="375"/>
    </row>
    <row r="1696" spans="3:4" s="371" customFormat="1" ht="12">
      <c r="C1696" s="387"/>
      <c r="D1696" s="375"/>
    </row>
    <row r="1697" spans="3:4" s="371" customFormat="1" ht="12">
      <c r="C1697" s="387"/>
      <c r="D1697" s="375"/>
    </row>
    <row r="1698" spans="3:4" s="371" customFormat="1" ht="12">
      <c r="C1698" s="387"/>
      <c r="D1698" s="375"/>
    </row>
    <row r="1699" spans="3:4" s="371" customFormat="1" ht="12">
      <c r="C1699" s="387"/>
      <c r="D1699" s="375"/>
    </row>
    <row r="1700" spans="3:4" s="371" customFormat="1" ht="12">
      <c r="C1700" s="387"/>
      <c r="D1700" s="375"/>
    </row>
    <row r="1701" spans="3:4" s="371" customFormat="1" ht="12">
      <c r="C1701" s="387"/>
      <c r="D1701" s="375"/>
    </row>
    <row r="1702" spans="3:4" s="371" customFormat="1" ht="12">
      <c r="C1702" s="387"/>
      <c r="D1702" s="375"/>
    </row>
    <row r="1703" spans="3:4" s="371" customFormat="1" ht="12">
      <c r="C1703" s="387"/>
      <c r="D1703" s="375"/>
    </row>
    <row r="1704" spans="3:4" s="371" customFormat="1" ht="12">
      <c r="C1704" s="387"/>
      <c r="D1704" s="375"/>
    </row>
    <row r="1705" spans="3:4" s="371" customFormat="1" ht="12">
      <c r="C1705" s="387"/>
      <c r="D1705" s="375"/>
    </row>
    <row r="1706" spans="3:4" s="371" customFormat="1" ht="12">
      <c r="C1706" s="387"/>
      <c r="D1706" s="375"/>
    </row>
    <row r="1707" spans="3:4" s="371" customFormat="1" ht="12">
      <c r="C1707" s="387"/>
      <c r="D1707" s="375"/>
    </row>
    <row r="1708" spans="3:4" s="371" customFormat="1" ht="12">
      <c r="C1708" s="387"/>
      <c r="D1708" s="375"/>
    </row>
    <row r="1709" spans="3:4" s="371" customFormat="1" ht="12">
      <c r="C1709" s="387"/>
      <c r="D1709" s="375"/>
    </row>
    <row r="1710" spans="3:4" s="371" customFormat="1" ht="12">
      <c r="C1710" s="387"/>
      <c r="D1710" s="375"/>
    </row>
    <row r="1711" spans="3:4" s="371" customFormat="1" ht="12">
      <c r="C1711" s="387"/>
      <c r="D1711" s="375"/>
    </row>
    <row r="1712" spans="3:4" s="371" customFormat="1" ht="12">
      <c r="C1712" s="387"/>
      <c r="D1712" s="375"/>
    </row>
    <row r="1713" spans="3:4" s="371" customFormat="1" ht="12">
      <c r="C1713" s="387"/>
      <c r="D1713" s="375"/>
    </row>
    <row r="1714" spans="3:4" s="371" customFormat="1" ht="12">
      <c r="C1714" s="387"/>
      <c r="D1714" s="375"/>
    </row>
    <row r="1715" spans="3:4" s="371" customFormat="1" ht="12">
      <c r="C1715" s="387"/>
      <c r="D1715" s="375"/>
    </row>
    <row r="1716" spans="3:4" s="371" customFormat="1" ht="12">
      <c r="C1716" s="387"/>
      <c r="D1716" s="375"/>
    </row>
    <row r="1717" spans="3:4" s="371" customFormat="1" ht="12">
      <c r="C1717" s="387"/>
      <c r="D1717" s="375"/>
    </row>
    <row r="1718" spans="3:4" s="371" customFormat="1" ht="12">
      <c r="C1718" s="387"/>
      <c r="D1718" s="375"/>
    </row>
    <row r="1719" spans="3:4" s="371" customFormat="1" ht="12">
      <c r="C1719" s="387"/>
      <c r="D1719" s="375"/>
    </row>
    <row r="1720" spans="3:4" s="371" customFormat="1" ht="12">
      <c r="C1720" s="387"/>
      <c r="D1720" s="375"/>
    </row>
    <row r="1721" spans="3:4" s="371" customFormat="1" ht="12">
      <c r="C1721" s="387"/>
      <c r="D1721" s="375"/>
    </row>
    <row r="1722" spans="3:4" s="371" customFormat="1" ht="12">
      <c r="C1722" s="387"/>
      <c r="D1722" s="375"/>
    </row>
    <row r="1723" spans="3:4" s="371" customFormat="1" ht="12">
      <c r="C1723" s="387"/>
      <c r="D1723" s="375"/>
    </row>
    <row r="1724" spans="3:4" s="371" customFormat="1" ht="12">
      <c r="C1724" s="387"/>
      <c r="D1724" s="375"/>
    </row>
    <row r="1725" spans="3:4" s="371" customFormat="1" ht="12">
      <c r="C1725" s="387"/>
      <c r="D1725" s="375"/>
    </row>
    <row r="1726" spans="3:4" s="371" customFormat="1" ht="12">
      <c r="C1726" s="387"/>
      <c r="D1726" s="375"/>
    </row>
    <row r="1727" spans="3:4" s="371" customFormat="1" ht="12">
      <c r="C1727" s="387"/>
      <c r="D1727" s="375"/>
    </row>
    <row r="1728" spans="3:4" s="371" customFormat="1" ht="12">
      <c r="C1728" s="387"/>
      <c r="D1728" s="375"/>
    </row>
    <row r="1729" spans="3:4" s="371" customFormat="1" ht="12">
      <c r="C1729" s="387"/>
      <c r="D1729" s="375"/>
    </row>
    <row r="1730" spans="3:4" s="371" customFormat="1" ht="12">
      <c r="C1730" s="387"/>
      <c r="D1730" s="375"/>
    </row>
    <row r="1731" spans="3:4" s="371" customFormat="1" ht="12">
      <c r="C1731" s="387"/>
      <c r="D1731" s="375"/>
    </row>
    <row r="1732" spans="3:4" s="371" customFormat="1" ht="12">
      <c r="C1732" s="387"/>
      <c r="D1732" s="375"/>
    </row>
    <row r="1733" spans="3:4" s="371" customFormat="1" ht="12">
      <c r="C1733" s="387"/>
      <c r="D1733" s="375"/>
    </row>
    <row r="1734" spans="3:4" s="371" customFormat="1" ht="12">
      <c r="C1734" s="387"/>
      <c r="D1734" s="375"/>
    </row>
    <row r="1735" spans="3:4" s="371" customFormat="1" ht="12">
      <c r="C1735" s="387"/>
      <c r="D1735" s="375"/>
    </row>
    <row r="1736" spans="3:4" s="371" customFormat="1" ht="12">
      <c r="C1736" s="387"/>
      <c r="D1736" s="375"/>
    </row>
    <row r="1737" spans="3:4" s="371" customFormat="1" ht="12">
      <c r="C1737" s="387"/>
      <c r="D1737" s="375"/>
    </row>
    <row r="1738" spans="3:4" s="371" customFormat="1" ht="12">
      <c r="C1738" s="387"/>
      <c r="D1738" s="375"/>
    </row>
    <row r="1739" spans="3:4" s="371" customFormat="1" ht="12">
      <c r="C1739" s="387"/>
      <c r="D1739" s="375"/>
    </row>
    <row r="1740" spans="3:4" s="371" customFormat="1" ht="12">
      <c r="C1740" s="387"/>
      <c r="D1740" s="375"/>
    </row>
    <row r="1741" spans="3:4" s="371" customFormat="1" ht="12">
      <c r="C1741" s="387"/>
      <c r="D1741" s="375"/>
    </row>
    <row r="1742" spans="3:4" s="371" customFormat="1" ht="12">
      <c r="C1742" s="387"/>
      <c r="D1742" s="375"/>
    </row>
    <row r="1743" spans="3:4" s="371" customFormat="1" ht="12">
      <c r="C1743" s="387"/>
      <c r="D1743" s="375"/>
    </row>
    <row r="1744" spans="3:4" s="371" customFormat="1" ht="12">
      <c r="C1744" s="387"/>
      <c r="D1744" s="375"/>
    </row>
    <row r="1745" spans="3:4" s="371" customFormat="1" ht="12">
      <c r="C1745" s="387"/>
      <c r="D1745" s="375"/>
    </row>
    <row r="1746" spans="3:4" s="371" customFormat="1" ht="12">
      <c r="C1746" s="387"/>
      <c r="D1746" s="375"/>
    </row>
    <row r="1747" spans="3:4" s="371" customFormat="1" ht="12">
      <c r="C1747" s="387"/>
      <c r="D1747" s="375"/>
    </row>
    <row r="1748" spans="3:4" s="371" customFormat="1" ht="12">
      <c r="C1748" s="387"/>
      <c r="D1748" s="375"/>
    </row>
    <row r="1749" spans="3:4" s="371" customFormat="1" ht="12">
      <c r="C1749" s="387"/>
      <c r="D1749" s="375"/>
    </row>
    <row r="1750" spans="3:4" s="371" customFormat="1" ht="12">
      <c r="C1750" s="387"/>
      <c r="D1750" s="375"/>
    </row>
    <row r="1751" spans="3:4" s="371" customFormat="1" ht="12">
      <c r="C1751" s="387"/>
      <c r="D1751" s="375"/>
    </row>
    <row r="1752" spans="3:4" s="371" customFormat="1" ht="12">
      <c r="C1752" s="387"/>
      <c r="D1752" s="375"/>
    </row>
    <row r="1753" spans="3:4" s="371" customFormat="1" ht="12">
      <c r="C1753" s="387"/>
      <c r="D1753" s="375"/>
    </row>
    <row r="1754" spans="3:4" s="371" customFormat="1" ht="12">
      <c r="C1754" s="387"/>
      <c r="D1754" s="375"/>
    </row>
    <row r="1755" spans="3:4" s="371" customFormat="1" ht="12">
      <c r="C1755" s="387"/>
      <c r="D1755" s="375"/>
    </row>
    <row r="1756" spans="3:4" s="371" customFormat="1" ht="12">
      <c r="C1756" s="387"/>
      <c r="D1756" s="375"/>
    </row>
    <row r="1757" spans="3:4" s="371" customFormat="1" ht="12">
      <c r="C1757" s="387"/>
      <c r="D1757" s="375"/>
    </row>
    <row r="1758" spans="3:4" s="371" customFormat="1" ht="12">
      <c r="C1758" s="387"/>
      <c r="D1758" s="375"/>
    </row>
    <row r="1759" spans="3:4" s="371" customFormat="1" ht="12">
      <c r="C1759" s="387"/>
      <c r="D1759" s="375"/>
    </row>
    <row r="1760" spans="3:4" s="371" customFormat="1" ht="12">
      <c r="C1760" s="387"/>
      <c r="D1760" s="375"/>
    </row>
    <row r="1761" spans="3:4" s="371" customFormat="1" ht="12">
      <c r="C1761" s="387"/>
      <c r="D1761" s="375"/>
    </row>
    <row r="1762" spans="3:4" s="371" customFormat="1" ht="12">
      <c r="C1762" s="387"/>
      <c r="D1762" s="375"/>
    </row>
    <row r="1763" spans="3:4" s="371" customFormat="1" ht="12">
      <c r="C1763" s="387"/>
      <c r="D1763" s="375"/>
    </row>
    <row r="1764" spans="3:4" s="371" customFormat="1" ht="12">
      <c r="C1764" s="387"/>
      <c r="D1764" s="375"/>
    </row>
    <row r="1765" spans="3:4" s="371" customFormat="1" ht="12">
      <c r="C1765" s="387"/>
      <c r="D1765" s="375"/>
    </row>
    <row r="1766" spans="3:4" s="371" customFormat="1" ht="12">
      <c r="C1766" s="387"/>
      <c r="D1766" s="375"/>
    </row>
    <row r="1767" spans="3:4" s="371" customFormat="1" ht="12">
      <c r="C1767" s="387"/>
      <c r="D1767" s="375"/>
    </row>
    <row r="1768" spans="3:4" s="371" customFormat="1" ht="12">
      <c r="C1768" s="387"/>
      <c r="D1768" s="375"/>
    </row>
    <row r="1769" spans="3:4" s="371" customFormat="1" ht="12">
      <c r="C1769" s="387"/>
      <c r="D1769" s="375"/>
    </row>
    <row r="1770" spans="3:4" s="371" customFormat="1" ht="12">
      <c r="C1770" s="387"/>
      <c r="D1770" s="375"/>
    </row>
    <row r="1771" spans="3:4" s="371" customFormat="1" ht="12">
      <c r="C1771" s="387"/>
      <c r="D1771" s="375"/>
    </row>
    <row r="1772" spans="3:4" s="371" customFormat="1" ht="12">
      <c r="C1772" s="387"/>
      <c r="D1772" s="375"/>
    </row>
    <row r="1773" spans="3:4" s="371" customFormat="1" ht="12">
      <c r="C1773" s="387"/>
      <c r="D1773" s="375"/>
    </row>
    <row r="1774" spans="3:4" s="371" customFormat="1" ht="12">
      <c r="C1774" s="387"/>
      <c r="D1774" s="375"/>
    </row>
    <row r="1775" spans="3:4" s="371" customFormat="1" ht="12">
      <c r="C1775" s="387"/>
      <c r="D1775" s="375"/>
    </row>
    <row r="1776" spans="3:4" s="371" customFormat="1" ht="12">
      <c r="C1776" s="387"/>
      <c r="D1776" s="375"/>
    </row>
    <row r="1777" spans="3:4" s="371" customFormat="1" ht="12">
      <c r="C1777" s="387"/>
      <c r="D1777" s="375"/>
    </row>
    <row r="1778" spans="3:4" s="371" customFormat="1" ht="12">
      <c r="C1778" s="387"/>
      <c r="D1778" s="375"/>
    </row>
    <row r="1779" spans="3:4" s="371" customFormat="1" ht="12">
      <c r="C1779" s="387"/>
      <c r="D1779" s="375"/>
    </row>
    <row r="1780" spans="3:4" s="371" customFormat="1" ht="12">
      <c r="C1780" s="387"/>
      <c r="D1780" s="375"/>
    </row>
    <row r="1781" spans="3:4" s="371" customFormat="1" ht="12">
      <c r="C1781" s="387"/>
      <c r="D1781" s="375"/>
    </row>
    <row r="1782" spans="3:4" s="371" customFormat="1" ht="12">
      <c r="C1782" s="387"/>
      <c r="D1782" s="375"/>
    </row>
    <row r="1783" spans="3:4" s="371" customFormat="1" ht="12">
      <c r="C1783" s="387"/>
      <c r="D1783" s="375"/>
    </row>
    <row r="1784" spans="3:4" s="371" customFormat="1" ht="12">
      <c r="C1784" s="387"/>
      <c r="D1784" s="375"/>
    </row>
    <row r="1785" spans="3:4" s="371" customFormat="1" ht="12">
      <c r="C1785" s="387"/>
      <c r="D1785" s="375"/>
    </row>
    <row r="1786" spans="3:4" s="371" customFormat="1" ht="12">
      <c r="C1786" s="387"/>
      <c r="D1786" s="375"/>
    </row>
    <row r="1787" spans="3:4" s="371" customFormat="1" ht="12">
      <c r="C1787" s="387"/>
      <c r="D1787" s="375"/>
    </row>
    <row r="1788" spans="3:4" s="371" customFormat="1" ht="12">
      <c r="C1788" s="387"/>
      <c r="D1788" s="375"/>
    </row>
    <row r="1789" spans="3:4" s="371" customFormat="1" ht="12">
      <c r="C1789" s="387"/>
      <c r="D1789" s="375"/>
    </row>
    <row r="1790" spans="3:4" s="371" customFormat="1" ht="12">
      <c r="C1790" s="387"/>
      <c r="D1790" s="375"/>
    </row>
    <row r="1791" spans="3:4" s="371" customFormat="1" ht="12">
      <c r="C1791" s="387"/>
      <c r="D1791" s="375"/>
    </row>
    <row r="1792" spans="3:4" s="371" customFormat="1" ht="12">
      <c r="C1792" s="387"/>
      <c r="D1792" s="375"/>
    </row>
    <row r="1793" spans="3:4" s="371" customFormat="1" ht="12">
      <c r="C1793" s="387"/>
      <c r="D1793" s="375"/>
    </row>
    <row r="1794" spans="3:4" s="371" customFormat="1" ht="12">
      <c r="C1794" s="387"/>
      <c r="D1794" s="375"/>
    </row>
    <row r="1795" spans="3:4" s="371" customFormat="1" ht="12">
      <c r="C1795" s="387"/>
      <c r="D1795" s="375"/>
    </row>
    <row r="1796" spans="3:4" s="371" customFormat="1" ht="12">
      <c r="C1796" s="387"/>
      <c r="D1796" s="375"/>
    </row>
    <row r="1797" spans="3:4" s="371" customFormat="1" ht="12">
      <c r="C1797" s="387"/>
      <c r="D1797" s="375"/>
    </row>
    <row r="1798" spans="3:4" s="371" customFormat="1" ht="12">
      <c r="C1798" s="387"/>
      <c r="D1798" s="375"/>
    </row>
    <row r="1799" spans="3:4" s="371" customFormat="1" ht="12">
      <c r="C1799" s="387"/>
      <c r="D1799" s="375"/>
    </row>
    <row r="1800" spans="3:4" s="371" customFormat="1" ht="12">
      <c r="C1800" s="387"/>
      <c r="D1800" s="375"/>
    </row>
    <row r="1801" spans="3:4" s="371" customFormat="1" ht="12">
      <c r="C1801" s="387"/>
      <c r="D1801" s="375"/>
    </row>
    <row r="1802" spans="3:4" s="371" customFormat="1" ht="12">
      <c r="C1802" s="387"/>
      <c r="D1802" s="375"/>
    </row>
    <row r="1803" spans="3:4" s="371" customFormat="1" ht="12">
      <c r="C1803" s="387"/>
      <c r="D1803" s="375"/>
    </row>
    <row r="1804" spans="3:4" s="371" customFormat="1" ht="12">
      <c r="C1804" s="387"/>
      <c r="D1804" s="375"/>
    </row>
    <row r="1805" spans="3:4" s="371" customFormat="1" ht="12">
      <c r="C1805" s="387"/>
      <c r="D1805" s="375"/>
    </row>
    <row r="1806" spans="3:4" s="371" customFormat="1" ht="12">
      <c r="C1806" s="387"/>
      <c r="D1806" s="375"/>
    </row>
    <row r="1807" spans="3:4" s="371" customFormat="1" ht="12">
      <c r="C1807" s="387"/>
      <c r="D1807" s="375"/>
    </row>
    <row r="1808" spans="3:4" s="371" customFormat="1" ht="12">
      <c r="C1808" s="387"/>
      <c r="D1808" s="375"/>
    </row>
    <row r="1809" spans="3:4" s="371" customFormat="1" ht="12">
      <c r="C1809" s="387"/>
      <c r="D1809" s="375"/>
    </row>
    <row r="1810" spans="3:4" s="371" customFormat="1" ht="12">
      <c r="C1810" s="387"/>
      <c r="D1810" s="375"/>
    </row>
    <row r="1811" spans="3:4" s="371" customFormat="1" ht="12">
      <c r="C1811" s="387"/>
      <c r="D1811" s="375"/>
    </row>
    <row r="1812" spans="3:4" s="371" customFormat="1" ht="12">
      <c r="C1812" s="387"/>
      <c r="D1812" s="375"/>
    </row>
    <row r="1813" spans="3:4" s="371" customFormat="1" ht="12">
      <c r="C1813" s="387"/>
      <c r="D1813" s="375"/>
    </row>
    <row r="1814" spans="3:4" s="371" customFormat="1" ht="12">
      <c r="C1814" s="387"/>
      <c r="D1814" s="375"/>
    </row>
    <row r="1815" spans="3:4" s="371" customFormat="1" ht="12">
      <c r="C1815" s="387"/>
      <c r="D1815" s="375"/>
    </row>
    <row r="1816" spans="3:4" s="371" customFormat="1" ht="12">
      <c r="C1816" s="387"/>
      <c r="D1816" s="375"/>
    </row>
    <row r="1817" spans="3:4" s="371" customFormat="1" ht="12">
      <c r="C1817" s="387"/>
      <c r="D1817" s="375"/>
    </row>
    <row r="1818" spans="3:4" s="371" customFormat="1" ht="12">
      <c r="C1818" s="387"/>
      <c r="D1818" s="375"/>
    </row>
    <row r="1819" spans="3:4" s="371" customFormat="1" ht="12">
      <c r="C1819" s="387"/>
      <c r="D1819" s="375"/>
    </row>
    <row r="1820" spans="3:4" s="371" customFormat="1" ht="12">
      <c r="C1820" s="387"/>
      <c r="D1820" s="375"/>
    </row>
    <row r="1821" spans="3:4" s="371" customFormat="1" ht="12">
      <c r="C1821" s="387"/>
      <c r="D1821" s="375"/>
    </row>
    <row r="1822" spans="3:4" s="371" customFormat="1" ht="12">
      <c r="C1822" s="387"/>
      <c r="D1822" s="375"/>
    </row>
    <row r="1823" spans="3:4" s="371" customFormat="1" ht="12">
      <c r="C1823" s="387"/>
      <c r="D1823" s="375"/>
    </row>
    <row r="1824" spans="3:4" s="371" customFormat="1" ht="12">
      <c r="C1824" s="387"/>
      <c r="D1824" s="375"/>
    </row>
    <row r="1825" spans="3:4" s="371" customFormat="1" ht="12">
      <c r="C1825" s="387"/>
      <c r="D1825" s="375"/>
    </row>
    <row r="1826" spans="3:4" s="371" customFormat="1" ht="12">
      <c r="C1826" s="387"/>
      <c r="D1826" s="375"/>
    </row>
    <row r="1827" spans="3:4" s="371" customFormat="1" ht="12">
      <c r="C1827" s="387"/>
      <c r="D1827" s="375"/>
    </row>
    <row r="1828" spans="3:4" s="371" customFormat="1" ht="12">
      <c r="C1828" s="387"/>
      <c r="D1828" s="375"/>
    </row>
    <row r="1829" spans="3:4" s="371" customFormat="1" ht="12">
      <c r="C1829" s="387"/>
      <c r="D1829" s="375"/>
    </row>
    <row r="1830" spans="3:4" s="371" customFormat="1" ht="12">
      <c r="C1830" s="387"/>
      <c r="D1830" s="375"/>
    </row>
    <row r="1831" spans="3:4" s="371" customFormat="1" ht="12">
      <c r="C1831" s="387"/>
      <c r="D1831" s="375"/>
    </row>
    <row r="1832" spans="3:4" s="371" customFormat="1" ht="12">
      <c r="C1832" s="387"/>
      <c r="D1832" s="375"/>
    </row>
    <row r="1833" spans="3:4" s="371" customFormat="1" ht="12">
      <c r="C1833" s="387"/>
      <c r="D1833" s="375"/>
    </row>
    <row r="1834" spans="3:4" s="371" customFormat="1" ht="12">
      <c r="C1834" s="387"/>
      <c r="D1834" s="375"/>
    </row>
    <row r="1835" spans="3:4" s="371" customFormat="1" ht="12">
      <c r="C1835" s="387"/>
      <c r="D1835" s="375"/>
    </row>
    <row r="1836" spans="3:4" s="371" customFormat="1" ht="12">
      <c r="C1836" s="387"/>
      <c r="D1836" s="375"/>
    </row>
    <row r="1837" spans="3:4" s="371" customFormat="1" ht="12">
      <c r="C1837" s="387"/>
      <c r="D1837" s="375"/>
    </row>
    <row r="1838" spans="3:4" s="371" customFormat="1" ht="12">
      <c r="C1838" s="387"/>
      <c r="D1838" s="375"/>
    </row>
    <row r="1839" spans="3:4" s="371" customFormat="1" ht="12">
      <c r="C1839" s="387"/>
      <c r="D1839" s="375"/>
    </row>
    <row r="1840" spans="3:4" s="371" customFormat="1" ht="12">
      <c r="C1840" s="387"/>
      <c r="D1840" s="375"/>
    </row>
    <row r="1841" spans="3:4" s="371" customFormat="1" ht="12">
      <c r="C1841" s="387"/>
      <c r="D1841" s="375"/>
    </row>
    <row r="1842" spans="3:4" s="371" customFormat="1" ht="12">
      <c r="C1842" s="387"/>
      <c r="D1842" s="375"/>
    </row>
    <row r="1843" spans="3:4" s="371" customFormat="1" ht="12">
      <c r="C1843" s="387"/>
      <c r="D1843" s="375"/>
    </row>
    <row r="1844" spans="3:4" s="371" customFormat="1" ht="12">
      <c r="C1844" s="387"/>
      <c r="D1844" s="375"/>
    </row>
    <row r="1845" spans="3:4" s="371" customFormat="1" ht="12">
      <c r="C1845" s="387"/>
      <c r="D1845" s="375"/>
    </row>
    <row r="1846" spans="3:4" s="371" customFormat="1" ht="12">
      <c r="C1846" s="387"/>
      <c r="D1846" s="375"/>
    </row>
    <row r="1847" spans="3:4" s="371" customFormat="1" ht="12">
      <c r="C1847" s="387"/>
      <c r="D1847" s="375"/>
    </row>
    <row r="1848" spans="3:4" s="371" customFormat="1" ht="12">
      <c r="C1848" s="387"/>
      <c r="D1848" s="375"/>
    </row>
    <row r="1849" spans="3:4" s="371" customFormat="1" ht="12">
      <c r="C1849" s="387"/>
      <c r="D1849" s="375"/>
    </row>
    <row r="1850" spans="3:4" s="371" customFormat="1" ht="12">
      <c r="C1850" s="387"/>
      <c r="D1850" s="375"/>
    </row>
    <row r="1851" spans="3:4" s="371" customFormat="1" ht="12">
      <c r="C1851" s="387"/>
      <c r="D1851" s="375"/>
    </row>
    <row r="1852" spans="3:4" s="371" customFormat="1" ht="12">
      <c r="C1852" s="387"/>
      <c r="D1852" s="375"/>
    </row>
    <row r="1853" spans="3:4" s="371" customFormat="1" ht="12">
      <c r="C1853" s="387"/>
      <c r="D1853" s="375"/>
    </row>
    <row r="1854" spans="3:4" s="371" customFormat="1" ht="12">
      <c r="C1854" s="387"/>
      <c r="D1854" s="375"/>
    </row>
    <row r="1855" spans="3:4" s="371" customFormat="1" ht="12">
      <c r="C1855" s="387"/>
      <c r="D1855" s="375"/>
    </row>
    <row r="1856" spans="3:4" s="371" customFormat="1" ht="12">
      <c r="C1856" s="387"/>
      <c r="D1856" s="375"/>
    </row>
    <row r="1857" spans="3:4" s="371" customFormat="1" ht="12">
      <c r="C1857" s="387"/>
      <c r="D1857" s="375"/>
    </row>
    <row r="1858" spans="3:4" s="371" customFormat="1" ht="12">
      <c r="C1858" s="387"/>
      <c r="D1858" s="375"/>
    </row>
    <row r="1859" spans="3:4" s="371" customFormat="1" ht="12">
      <c r="C1859" s="387"/>
      <c r="D1859" s="375"/>
    </row>
    <row r="1860" spans="3:4" s="371" customFormat="1" ht="12">
      <c r="C1860" s="387"/>
      <c r="D1860" s="375"/>
    </row>
    <row r="1861" spans="3:4" s="371" customFormat="1" ht="12">
      <c r="C1861" s="387"/>
      <c r="D1861" s="375"/>
    </row>
    <row r="1862" spans="3:4" s="371" customFormat="1" ht="12">
      <c r="C1862" s="387"/>
      <c r="D1862" s="375"/>
    </row>
    <row r="1863" spans="3:4" s="371" customFormat="1" ht="12">
      <c r="C1863" s="387"/>
      <c r="D1863" s="375"/>
    </row>
    <row r="1864" spans="3:4" s="371" customFormat="1" ht="12">
      <c r="C1864" s="387"/>
      <c r="D1864" s="375"/>
    </row>
    <row r="1865" spans="3:4" s="371" customFormat="1" ht="12">
      <c r="C1865" s="387"/>
      <c r="D1865" s="375"/>
    </row>
    <row r="1866" spans="3:4" s="371" customFormat="1" ht="12">
      <c r="C1866" s="387"/>
      <c r="D1866" s="375"/>
    </row>
    <row r="1867" spans="3:4" s="371" customFormat="1" ht="12">
      <c r="C1867" s="387"/>
      <c r="D1867" s="375"/>
    </row>
    <row r="1868" spans="3:4" s="371" customFormat="1" ht="12">
      <c r="C1868" s="387"/>
      <c r="D1868" s="375"/>
    </row>
    <row r="1869" spans="3:4" s="371" customFormat="1" ht="12">
      <c r="C1869" s="387"/>
      <c r="D1869" s="375"/>
    </row>
    <row r="1870" spans="3:4" s="371" customFormat="1" ht="12">
      <c r="C1870" s="387"/>
      <c r="D1870" s="375"/>
    </row>
    <row r="1871" spans="3:4" s="371" customFormat="1" ht="12">
      <c r="C1871" s="387"/>
      <c r="D1871" s="375"/>
    </row>
    <row r="1872" spans="3:4" s="371" customFormat="1" ht="12">
      <c r="C1872" s="387"/>
      <c r="D1872" s="375"/>
    </row>
    <row r="1873" spans="3:4" s="371" customFormat="1" ht="12">
      <c r="C1873" s="387"/>
      <c r="D1873" s="375"/>
    </row>
    <row r="1874" spans="3:4" s="371" customFormat="1" ht="12">
      <c r="C1874" s="387"/>
      <c r="D1874" s="375"/>
    </row>
    <row r="1875" spans="3:4" s="371" customFormat="1" ht="12">
      <c r="C1875" s="387"/>
      <c r="D1875" s="375"/>
    </row>
    <row r="1876" spans="3:4" s="371" customFormat="1" ht="12">
      <c r="C1876" s="387"/>
      <c r="D1876" s="375"/>
    </row>
    <row r="1877" spans="3:4" s="371" customFormat="1" ht="12">
      <c r="C1877" s="387"/>
      <c r="D1877" s="375"/>
    </row>
    <row r="1878" spans="3:4" s="371" customFormat="1" ht="12">
      <c r="C1878" s="387"/>
      <c r="D1878" s="375"/>
    </row>
    <row r="1879" spans="3:4" s="371" customFormat="1" ht="12">
      <c r="C1879" s="387"/>
      <c r="D1879" s="375"/>
    </row>
    <row r="1880" spans="3:4" s="371" customFormat="1" ht="12">
      <c r="C1880" s="387"/>
      <c r="D1880" s="375"/>
    </row>
    <row r="1881" spans="3:4" s="371" customFormat="1" ht="12">
      <c r="C1881" s="387"/>
      <c r="D1881" s="375"/>
    </row>
    <row r="1882" spans="3:4" s="371" customFormat="1" ht="12">
      <c r="C1882" s="387"/>
      <c r="D1882" s="375"/>
    </row>
    <row r="1883" spans="3:4" s="371" customFormat="1" ht="12">
      <c r="C1883" s="387"/>
      <c r="D1883" s="375"/>
    </row>
    <row r="1884" spans="3:4" s="371" customFormat="1" ht="12">
      <c r="C1884" s="387"/>
      <c r="D1884" s="375"/>
    </row>
    <row r="1885" spans="3:4" s="371" customFormat="1" ht="12">
      <c r="C1885" s="387"/>
      <c r="D1885" s="375"/>
    </row>
    <row r="1886" spans="3:4" s="371" customFormat="1" ht="12">
      <c r="C1886" s="387"/>
      <c r="D1886" s="375"/>
    </row>
    <row r="1887" spans="3:4" s="371" customFormat="1" ht="12">
      <c r="C1887" s="387"/>
      <c r="D1887" s="375"/>
    </row>
    <row r="1888" spans="3:4" s="371" customFormat="1" ht="12">
      <c r="C1888" s="387"/>
      <c r="D1888" s="375"/>
    </row>
    <row r="1889" spans="3:4" s="371" customFormat="1" ht="12">
      <c r="C1889" s="387"/>
      <c r="D1889" s="375"/>
    </row>
    <row r="1890" spans="3:4" s="371" customFormat="1" ht="12">
      <c r="C1890" s="387"/>
      <c r="D1890" s="375"/>
    </row>
    <row r="1891" spans="3:4" s="371" customFormat="1" ht="12">
      <c r="C1891" s="387"/>
      <c r="D1891" s="375"/>
    </row>
    <row r="1892" spans="3:4" s="371" customFormat="1" ht="12">
      <c r="C1892" s="387"/>
      <c r="D1892" s="375"/>
    </row>
    <row r="1893" spans="3:4" s="371" customFormat="1" ht="12">
      <c r="C1893" s="387"/>
      <c r="D1893" s="375"/>
    </row>
    <row r="1894" spans="3:4" s="371" customFormat="1" ht="12">
      <c r="C1894" s="387"/>
      <c r="D1894" s="375"/>
    </row>
    <row r="1895" spans="3:4" s="371" customFormat="1" ht="12">
      <c r="C1895" s="387"/>
      <c r="D1895" s="375"/>
    </row>
    <row r="1896" spans="3:4" s="371" customFormat="1" ht="12">
      <c r="C1896" s="387"/>
      <c r="D1896" s="375"/>
    </row>
    <row r="1897" spans="3:4" s="371" customFormat="1" ht="12">
      <c r="C1897" s="387"/>
      <c r="D1897" s="375"/>
    </row>
    <row r="1898" spans="3:4" s="371" customFormat="1" ht="12">
      <c r="C1898" s="387"/>
      <c r="D1898" s="375"/>
    </row>
    <row r="1899" spans="3:4" s="371" customFormat="1" ht="12">
      <c r="C1899" s="387"/>
      <c r="D1899" s="375"/>
    </row>
    <row r="1900" spans="3:4" s="371" customFormat="1" ht="12">
      <c r="C1900" s="387"/>
      <c r="D1900" s="375"/>
    </row>
    <row r="1901" spans="3:4" s="371" customFormat="1" ht="12">
      <c r="C1901" s="387"/>
      <c r="D1901" s="375"/>
    </row>
    <row r="1902" spans="3:4" s="371" customFormat="1" ht="12">
      <c r="C1902" s="387"/>
      <c r="D1902" s="375"/>
    </row>
    <row r="1903" spans="3:4" s="371" customFormat="1" ht="12">
      <c r="C1903" s="387"/>
      <c r="D1903" s="375"/>
    </row>
    <row r="1904" spans="3:4" s="371" customFormat="1" ht="12">
      <c r="C1904" s="387"/>
      <c r="D1904" s="375"/>
    </row>
    <row r="1905" spans="3:4" s="371" customFormat="1" ht="12">
      <c r="C1905" s="387"/>
      <c r="D1905" s="375"/>
    </row>
    <row r="1906" spans="3:4" s="371" customFormat="1" ht="12">
      <c r="C1906" s="387"/>
      <c r="D1906" s="375"/>
    </row>
    <row r="1907" spans="3:4" s="371" customFormat="1" ht="12">
      <c r="C1907" s="387"/>
      <c r="D1907" s="375"/>
    </row>
    <row r="1908" spans="3:4" s="371" customFormat="1" ht="12">
      <c r="C1908" s="387"/>
      <c r="D1908" s="375"/>
    </row>
    <row r="1909" spans="3:4" s="371" customFormat="1" ht="12">
      <c r="C1909" s="387"/>
      <c r="D1909" s="375"/>
    </row>
    <row r="1910" spans="3:4" s="371" customFormat="1" ht="12">
      <c r="C1910" s="387"/>
      <c r="D1910" s="375"/>
    </row>
    <row r="1911" spans="3:4" s="371" customFormat="1" ht="12">
      <c r="C1911" s="387"/>
      <c r="D1911" s="375"/>
    </row>
    <row r="1912" spans="3:4" s="371" customFormat="1" ht="12">
      <c r="C1912" s="387"/>
      <c r="D1912" s="375"/>
    </row>
    <row r="1913" spans="3:4" s="371" customFormat="1" ht="12">
      <c r="C1913" s="387"/>
      <c r="D1913" s="375"/>
    </row>
    <row r="1914" spans="3:4" s="371" customFormat="1" ht="12">
      <c r="C1914" s="387"/>
      <c r="D1914" s="375"/>
    </row>
    <row r="1915" spans="3:4" s="371" customFormat="1" ht="12">
      <c r="C1915" s="387"/>
      <c r="D1915" s="375"/>
    </row>
    <row r="1916" spans="3:4" s="371" customFormat="1" ht="12">
      <c r="C1916" s="387"/>
      <c r="D1916" s="375"/>
    </row>
    <row r="1917" spans="3:4" s="371" customFormat="1" ht="12">
      <c r="C1917" s="387"/>
      <c r="D1917" s="375"/>
    </row>
    <row r="1918" spans="3:4" s="371" customFormat="1" ht="12">
      <c r="C1918" s="387"/>
      <c r="D1918" s="375"/>
    </row>
    <row r="1919" spans="3:4" s="371" customFormat="1" ht="12">
      <c r="C1919" s="387"/>
      <c r="D1919" s="375"/>
    </row>
    <row r="1920" spans="3:4" s="371" customFormat="1" ht="12">
      <c r="C1920" s="387"/>
      <c r="D1920" s="375"/>
    </row>
    <row r="1921" spans="3:4" s="371" customFormat="1" ht="12">
      <c r="C1921" s="387"/>
      <c r="D1921" s="375"/>
    </row>
    <row r="1922" spans="3:4" s="371" customFormat="1" ht="12">
      <c r="C1922" s="387"/>
      <c r="D1922" s="375"/>
    </row>
    <row r="1923" spans="3:4" s="371" customFormat="1" ht="12">
      <c r="C1923" s="387"/>
      <c r="D1923" s="375"/>
    </row>
    <row r="1924" spans="3:4" s="371" customFormat="1" ht="12">
      <c r="C1924" s="387"/>
      <c r="D1924" s="375"/>
    </row>
    <row r="1925" spans="3:4" s="371" customFormat="1" ht="12">
      <c r="C1925" s="387"/>
      <c r="D1925" s="375"/>
    </row>
    <row r="1926" spans="3:4" s="371" customFormat="1" ht="12">
      <c r="C1926" s="387"/>
      <c r="D1926" s="375"/>
    </row>
    <row r="1927" spans="3:4" s="371" customFormat="1" ht="12">
      <c r="C1927" s="387"/>
      <c r="D1927" s="375"/>
    </row>
    <row r="1928" spans="3:4" s="371" customFormat="1" ht="12">
      <c r="C1928" s="387"/>
      <c r="D1928" s="375"/>
    </row>
    <row r="1929" spans="3:4" s="371" customFormat="1" ht="12">
      <c r="C1929" s="387"/>
      <c r="D1929" s="375"/>
    </row>
    <row r="1930" spans="3:4" s="371" customFormat="1" ht="12">
      <c r="C1930" s="387"/>
      <c r="D1930" s="375"/>
    </row>
    <row r="1931" spans="3:4" s="371" customFormat="1" ht="12">
      <c r="C1931" s="387"/>
      <c r="D1931" s="375"/>
    </row>
    <row r="1932" spans="3:4" s="371" customFormat="1" ht="12">
      <c r="C1932" s="387"/>
      <c r="D1932" s="375"/>
    </row>
    <row r="1933" spans="3:4" s="371" customFormat="1" ht="12">
      <c r="C1933" s="387"/>
      <c r="D1933" s="375"/>
    </row>
    <row r="1934" spans="3:4" s="371" customFormat="1" ht="12">
      <c r="C1934" s="387"/>
      <c r="D1934" s="375"/>
    </row>
    <row r="1935" spans="3:4" s="371" customFormat="1" ht="12">
      <c r="C1935" s="387"/>
      <c r="D1935" s="375"/>
    </row>
    <row r="1936" spans="3:4" s="371" customFormat="1" ht="12">
      <c r="C1936" s="387"/>
      <c r="D1936" s="375"/>
    </row>
    <row r="1937" spans="3:4" s="371" customFormat="1" ht="12">
      <c r="C1937" s="387"/>
      <c r="D1937" s="375"/>
    </row>
    <row r="1938" spans="3:4" s="371" customFormat="1" ht="12">
      <c r="C1938" s="387"/>
      <c r="D1938" s="375"/>
    </row>
    <row r="1939" spans="3:4" s="371" customFormat="1" ht="12">
      <c r="C1939" s="387"/>
      <c r="D1939" s="375"/>
    </row>
    <row r="1940" spans="3:4" s="371" customFormat="1" ht="12">
      <c r="C1940" s="387"/>
      <c r="D1940" s="375"/>
    </row>
    <row r="1941" spans="3:4" s="371" customFormat="1" ht="12">
      <c r="C1941" s="387"/>
      <c r="D1941" s="375"/>
    </row>
    <row r="1942" spans="3:4" s="371" customFormat="1" ht="12">
      <c r="C1942" s="387"/>
      <c r="D1942" s="375"/>
    </row>
    <row r="1943" spans="3:4" s="371" customFormat="1" ht="12">
      <c r="C1943" s="387"/>
      <c r="D1943" s="375"/>
    </row>
    <row r="1944" spans="3:4" s="371" customFormat="1" ht="12">
      <c r="C1944" s="387"/>
      <c r="D1944" s="375"/>
    </row>
    <row r="1945" spans="3:4" s="371" customFormat="1" ht="12">
      <c r="C1945" s="387"/>
      <c r="D1945" s="375"/>
    </row>
    <row r="1946" spans="3:4" s="371" customFormat="1" ht="12">
      <c r="C1946" s="387"/>
      <c r="D1946" s="375"/>
    </row>
    <row r="1947" spans="3:4" s="371" customFormat="1" ht="12">
      <c r="C1947" s="387"/>
      <c r="D1947" s="375"/>
    </row>
    <row r="1948" spans="3:4" s="371" customFormat="1" ht="12">
      <c r="C1948" s="387"/>
      <c r="D1948" s="375"/>
    </row>
    <row r="1949" spans="3:4" s="371" customFormat="1" ht="12">
      <c r="C1949" s="387"/>
      <c r="D1949" s="375"/>
    </row>
    <row r="1950" spans="3:4" s="371" customFormat="1" ht="12">
      <c r="C1950" s="387"/>
      <c r="D1950" s="375"/>
    </row>
    <row r="1951" spans="3:4" s="371" customFormat="1" ht="12">
      <c r="C1951" s="387"/>
      <c r="D1951" s="375"/>
    </row>
    <row r="1952" spans="3:4" s="371" customFormat="1" ht="12">
      <c r="C1952" s="387"/>
      <c r="D1952" s="375"/>
    </row>
    <row r="1953" spans="3:4" s="371" customFormat="1" ht="12">
      <c r="C1953" s="387"/>
      <c r="D1953" s="375"/>
    </row>
    <row r="1954" spans="3:4" s="371" customFormat="1" ht="12">
      <c r="C1954" s="387"/>
      <c r="D1954" s="375"/>
    </row>
    <row r="1955" spans="3:4" s="371" customFormat="1" ht="12">
      <c r="C1955" s="387"/>
      <c r="D1955" s="375"/>
    </row>
    <row r="1956" spans="3:4" s="371" customFormat="1" ht="12">
      <c r="C1956" s="387"/>
      <c r="D1956" s="375"/>
    </row>
    <row r="1957" spans="3:4" s="371" customFormat="1" ht="12">
      <c r="C1957" s="387"/>
      <c r="D1957" s="375"/>
    </row>
    <row r="1958" spans="3:4" s="371" customFormat="1" ht="12">
      <c r="C1958" s="387"/>
      <c r="D1958" s="375"/>
    </row>
    <row r="1959" spans="3:4" s="371" customFormat="1" ht="12">
      <c r="C1959" s="387"/>
      <c r="D1959" s="375"/>
    </row>
    <row r="1960" spans="3:4" s="371" customFormat="1" ht="12">
      <c r="C1960" s="387"/>
      <c r="D1960" s="375"/>
    </row>
    <row r="1961" spans="3:4" s="371" customFormat="1" ht="12">
      <c r="C1961" s="387"/>
      <c r="D1961" s="375"/>
    </row>
    <row r="1962" spans="3:4" s="371" customFormat="1" ht="12">
      <c r="C1962" s="387"/>
      <c r="D1962" s="375"/>
    </row>
    <row r="1963" spans="3:4" s="371" customFormat="1" ht="12">
      <c r="C1963" s="387"/>
      <c r="D1963" s="375"/>
    </row>
    <row r="1964" spans="3:4" s="371" customFormat="1" ht="12">
      <c r="C1964" s="387"/>
      <c r="D1964" s="375"/>
    </row>
    <row r="1965" spans="3:4" s="371" customFormat="1" ht="12">
      <c r="C1965" s="387"/>
      <c r="D1965" s="375"/>
    </row>
    <row r="1966" spans="3:4" s="371" customFormat="1" ht="12">
      <c r="C1966" s="387"/>
      <c r="D1966" s="375"/>
    </row>
    <row r="1967" spans="3:4" s="371" customFormat="1" ht="12">
      <c r="C1967" s="387"/>
      <c r="D1967" s="375"/>
    </row>
    <row r="1968" spans="3:4" s="371" customFormat="1" ht="12">
      <c r="C1968" s="387"/>
      <c r="D1968" s="375"/>
    </row>
    <row r="1969" spans="3:4" s="371" customFormat="1" ht="12">
      <c r="C1969" s="387"/>
      <c r="D1969" s="375"/>
    </row>
    <row r="1970" spans="3:4" s="371" customFormat="1" ht="12">
      <c r="C1970" s="387"/>
      <c r="D1970" s="375"/>
    </row>
    <row r="1971" spans="3:4" s="371" customFormat="1" ht="12">
      <c r="C1971" s="387"/>
      <c r="D1971" s="375"/>
    </row>
    <row r="1972" spans="3:4" s="371" customFormat="1" ht="12">
      <c r="C1972" s="387"/>
      <c r="D1972" s="375"/>
    </row>
    <row r="1973" spans="3:4" s="371" customFormat="1" ht="12">
      <c r="C1973" s="387"/>
      <c r="D1973" s="375"/>
    </row>
    <row r="1974" spans="3:4" s="371" customFormat="1" ht="12">
      <c r="C1974" s="387"/>
      <c r="D1974" s="375"/>
    </row>
    <row r="1975" spans="3:4" s="371" customFormat="1" ht="12">
      <c r="C1975" s="387"/>
      <c r="D1975" s="375"/>
    </row>
    <row r="1976" spans="3:4" s="371" customFormat="1" ht="12">
      <c r="C1976" s="387"/>
      <c r="D1976" s="375"/>
    </row>
    <row r="1977" spans="3:4" s="371" customFormat="1" ht="12">
      <c r="C1977" s="387"/>
      <c r="D1977" s="375"/>
    </row>
    <row r="1978" spans="3:4" s="371" customFormat="1" ht="12">
      <c r="C1978" s="387"/>
      <c r="D1978" s="375"/>
    </row>
    <row r="1979" spans="3:4" s="371" customFormat="1" ht="12">
      <c r="C1979" s="387"/>
      <c r="D1979" s="375"/>
    </row>
    <row r="1980" spans="3:4" s="371" customFormat="1" ht="12">
      <c r="C1980" s="387"/>
      <c r="D1980" s="375"/>
    </row>
    <row r="1981" spans="3:4" s="371" customFormat="1" ht="12">
      <c r="C1981" s="387"/>
      <c r="D1981" s="375"/>
    </row>
    <row r="1982" spans="3:4" s="371" customFormat="1" ht="12">
      <c r="C1982" s="387"/>
      <c r="D1982" s="375"/>
    </row>
    <row r="1983" spans="3:4" s="371" customFormat="1" ht="12">
      <c r="C1983" s="387"/>
      <c r="D1983" s="375"/>
    </row>
    <row r="1984" spans="3:4" s="371" customFormat="1" ht="12">
      <c r="C1984" s="387"/>
      <c r="D1984" s="375"/>
    </row>
    <row r="1985" spans="3:4" s="371" customFormat="1" ht="12">
      <c r="C1985" s="387"/>
      <c r="D1985" s="375"/>
    </row>
    <row r="1986" spans="3:4" s="371" customFormat="1" ht="12">
      <c r="C1986" s="387"/>
      <c r="D1986" s="375"/>
    </row>
    <row r="1987" spans="3:4" s="371" customFormat="1" ht="12">
      <c r="C1987" s="387"/>
      <c r="D1987" s="375"/>
    </row>
    <row r="1988" spans="3:4" s="371" customFormat="1" ht="12">
      <c r="C1988" s="387"/>
      <c r="D1988" s="375"/>
    </row>
    <row r="1989" spans="3:4" s="371" customFormat="1" ht="12">
      <c r="C1989" s="387"/>
      <c r="D1989" s="375"/>
    </row>
    <row r="1990" spans="3:4" s="371" customFormat="1" ht="12">
      <c r="C1990" s="387"/>
      <c r="D1990" s="375"/>
    </row>
    <row r="1991" spans="3:4" s="371" customFormat="1" ht="12">
      <c r="C1991" s="387"/>
      <c r="D1991" s="375"/>
    </row>
    <row r="1992" spans="3:4" s="371" customFormat="1" ht="12">
      <c r="C1992" s="387"/>
      <c r="D1992" s="375"/>
    </row>
    <row r="1993" spans="3:4" s="371" customFormat="1" ht="12">
      <c r="C1993" s="387"/>
      <c r="D1993" s="375"/>
    </row>
    <row r="1994" spans="3:4" s="371" customFormat="1" ht="12">
      <c r="C1994" s="387"/>
      <c r="D1994" s="375"/>
    </row>
    <row r="1995" spans="3:4" s="371" customFormat="1" ht="12">
      <c r="C1995" s="387"/>
      <c r="D1995" s="375"/>
    </row>
    <row r="1996" spans="3:4" s="371" customFormat="1" ht="12">
      <c r="C1996" s="387"/>
      <c r="D1996" s="375"/>
    </row>
    <row r="1997" spans="3:4" s="371" customFormat="1" ht="12">
      <c r="C1997" s="387"/>
      <c r="D1997" s="375"/>
    </row>
    <row r="1998" spans="3:4" s="371" customFormat="1" ht="12">
      <c r="C1998" s="387"/>
      <c r="D1998" s="375"/>
    </row>
    <row r="1999" spans="3:4" s="371" customFormat="1" ht="12">
      <c r="C1999" s="387"/>
      <c r="D1999" s="375"/>
    </row>
    <row r="2000" spans="3:4" s="371" customFormat="1" ht="12">
      <c r="C2000" s="387"/>
      <c r="D2000" s="375"/>
    </row>
    <row r="2001" spans="3:4" s="371" customFormat="1" ht="12">
      <c r="C2001" s="387"/>
      <c r="D2001" s="375"/>
    </row>
    <row r="2002" spans="3:4" s="371" customFormat="1" ht="12">
      <c r="C2002" s="387"/>
      <c r="D2002" s="375"/>
    </row>
    <row r="2003" spans="3:4" s="371" customFormat="1" ht="12">
      <c r="C2003" s="387"/>
      <c r="D2003" s="375"/>
    </row>
    <row r="2004" spans="3:4" s="371" customFormat="1" ht="12">
      <c r="C2004" s="387"/>
      <c r="D2004" s="375"/>
    </row>
    <row r="2005" spans="3:4" s="371" customFormat="1" ht="12">
      <c r="C2005" s="387"/>
      <c r="D2005" s="375"/>
    </row>
    <row r="2006" spans="3:4" s="371" customFormat="1" ht="12">
      <c r="C2006" s="387"/>
      <c r="D2006" s="375"/>
    </row>
    <row r="2007" spans="3:4" s="371" customFormat="1" ht="12">
      <c r="C2007" s="387"/>
      <c r="D2007" s="375"/>
    </row>
    <row r="2008" spans="3:4" s="371" customFormat="1" ht="12">
      <c r="C2008" s="387"/>
      <c r="D2008" s="375"/>
    </row>
    <row r="2009" spans="3:4" s="371" customFormat="1" ht="12">
      <c r="C2009" s="387"/>
      <c r="D2009" s="375"/>
    </row>
    <row r="2010" spans="3:4" s="371" customFormat="1" ht="12">
      <c r="C2010" s="387"/>
      <c r="D2010" s="375"/>
    </row>
    <row r="2011" spans="3:4" s="371" customFormat="1" ht="12">
      <c r="C2011" s="387"/>
      <c r="D2011" s="375"/>
    </row>
    <row r="2012" spans="3:4" s="371" customFormat="1" ht="12">
      <c r="C2012" s="387"/>
      <c r="D2012" s="375"/>
    </row>
    <row r="2013" spans="3:4" s="371" customFormat="1" ht="12">
      <c r="C2013" s="387"/>
      <c r="D2013" s="375"/>
    </row>
    <row r="2014" spans="3:4" s="371" customFormat="1" ht="12">
      <c r="C2014" s="387"/>
      <c r="D2014" s="375"/>
    </row>
    <row r="2015" spans="3:4" s="371" customFormat="1" ht="12">
      <c r="C2015" s="387"/>
      <c r="D2015" s="375"/>
    </row>
    <row r="2016" spans="3:4" s="371" customFormat="1" ht="12">
      <c r="C2016" s="387"/>
      <c r="D2016" s="375"/>
    </row>
    <row r="2017" spans="3:4" s="371" customFormat="1" ht="12">
      <c r="C2017" s="387"/>
      <c r="D2017" s="375"/>
    </row>
    <row r="2018" spans="3:4" s="371" customFormat="1" ht="12">
      <c r="C2018" s="387"/>
      <c r="D2018" s="375"/>
    </row>
    <row r="2019" spans="3:4" s="371" customFormat="1" ht="12">
      <c r="C2019" s="387"/>
      <c r="D2019" s="375"/>
    </row>
    <row r="2020" spans="3:4" s="371" customFormat="1" ht="12">
      <c r="C2020" s="387"/>
      <c r="D2020" s="375"/>
    </row>
    <row r="2021" spans="3:4" s="371" customFormat="1" ht="12">
      <c r="C2021" s="387"/>
      <c r="D2021" s="375"/>
    </row>
    <row r="2022" spans="3:4" s="371" customFormat="1" ht="12">
      <c r="C2022" s="387"/>
      <c r="D2022" s="375"/>
    </row>
    <row r="2023" spans="3:4" s="371" customFormat="1" ht="12">
      <c r="C2023" s="387"/>
      <c r="D2023" s="375"/>
    </row>
    <row r="2024" spans="3:4" s="371" customFormat="1" ht="12">
      <c r="C2024" s="387"/>
      <c r="D2024" s="375"/>
    </row>
    <row r="2025" spans="3:4" s="371" customFormat="1" ht="12">
      <c r="C2025" s="387"/>
      <c r="D2025" s="375"/>
    </row>
    <row r="2026" spans="3:4" s="371" customFormat="1" ht="12">
      <c r="C2026" s="387"/>
      <c r="D2026" s="375"/>
    </row>
    <row r="2027" spans="3:4" s="371" customFormat="1" ht="12">
      <c r="C2027" s="387"/>
      <c r="D2027" s="375"/>
    </row>
    <row r="2028" spans="3:4" s="371" customFormat="1" ht="12">
      <c r="C2028" s="387"/>
      <c r="D2028" s="375"/>
    </row>
    <row r="2029" spans="3:4" s="371" customFormat="1" ht="12">
      <c r="C2029" s="387"/>
      <c r="D2029" s="375"/>
    </row>
    <row r="2030" spans="3:4" s="371" customFormat="1" ht="12">
      <c r="C2030" s="387"/>
      <c r="D2030" s="375"/>
    </row>
    <row r="2031" spans="3:4" s="371" customFormat="1" ht="12">
      <c r="C2031" s="387"/>
      <c r="D2031" s="375"/>
    </row>
    <row r="2032" spans="3:4" s="371" customFormat="1" ht="12">
      <c r="C2032" s="387"/>
      <c r="D2032" s="375"/>
    </row>
    <row r="2033" spans="3:4" s="371" customFormat="1" ht="12">
      <c r="C2033" s="387"/>
      <c r="D2033" s="375"/>
    </row>
    <row r="2034" spans="3:4" s="371" customFormat="1" ht="12">
      <c r="C2034" s="387"/>
      <c r="D2034" s="375"/>
    </row>
    <row r="2035" spans="3:4" s="371" customFormat="1" ht="12">
      <c r="C2035" s="387"/>
      <c r="D2035" s="375"/>
    </row>
    <row r="2036" spans="3:4" s="371" customFormat="1" ht="12">
      <c r="C2036" s="387"/>
      <c r="D2036" s="375"/>
    </row>
    <row r="2037" spans="3:4" s="371" customFormat="1" ht="12">
      <c r="C2037" s="387"/>
      <c r="D2037" s="375"/>
    </row>
    <row r="2038" spans="3:4" s="371" customFormat="1" ht="12">
      <c r="C2038" s="387"/>
      <c r="D2038" s="375"/>
    </row>
    <row r="2039" spans="3:4" s="371" customFormat="1" ht="12">
      <c r="C2039" s="387"/>
      <c r="D2039" s="375"/>
    </row>
    <row r="2040" spans="3:4" s="371" customFormat="1" ht="12">
      <c r="C2040" s="387"/>
      <c r="D2040" s="375"/>
    </row>
    <row r="2041" spans="3:4" s="371" customFormat="1" ht="12">
      <c r="C2041" s="387"/>
      <c r="D2041" s="375"/>
    </row>
    <row r="2042" spans="3:4" s="371" customFormat="1" ht="12">
      <c r="C2042" s="387"/>
      <c r="D2042" s="375"/>
    </row>
    <row r="2043" spans="3:4" s="371" customFormat="1" ht="12">
      <c r="C2043" s="387"/>
      <c r="D2043" s="375"/>
    </row>
    <row r="2044" spans="3:4" s="371" customFormat="1" ht="12">
      <c r="C2044" s="387"/>
      <c r="D2044" s="375"/>
    </row>
    <row r="2045" spans="3:4" s="371" customFormat="1" ht="12">
      <c r="C2045" s="387"/>
      <c r="D2045" s="375"/>
    </row>
    <row r="2046" spans="3:4" s="371" customFormat="1" ht="12">
      <c r="C2046" s="387"/>
      <c r="D2046" s="375"/>
    </row>
    <row r="2047" spans="3:4" s="371" customFormat="1" ht="12">
      <c r="C2047" s="387"/>
      <c r="D2047" s="375"/>
    </row>
    <row r="2048" spans="3:4" s="371" customFormat="1" ht="12">
      <c r="C2048" s="387"/>
      <c r="D2048" s="375"/>
    </row>
    <row r="2049" spans="3:4" s="371" customFormat="1" ht="12">
      <c r="C2049" s="387"/>
      <c r="D2049" s="375"/>
    </row>
    <row r="2050" spans="3:4" s="371" customFormat="1" ht="12">
      <c r="C2050" s="387"/>
      <c r="D2050" s="375"/>
    </row>
    <row r="2051" spans="3:4" s="371" customFormat="1" ht="12">
      <c r="C2051" s="387"/>
      <c r="D2051" s="375"/>
    </row>
    <row r="2052" spans="3:4" s="371" customFormat="1" ht="12">
      <c r="C2052" s="387"/>
      <c r="D2052" s="375"/>
    </row>
    <row r="2053" spans="3:4" s="371" customFormat="1" ht="12">
      <c r="C2053" s="387"/>
      <c r="D2053" s="375"/>
    </row>
    <row r="2054" spans="3:4" s="371" customFormat="1" ht="12">
      <c r="C2054" s="387"/>
      <c r="D2054" s="375"/>
    </row>
    <row r="2055" spans="3:4" s="371" customFormat="1" ht="12">
      <c r="C2055" s="387"/>
      <c r="D2055" s="375"/>
    </row>
    <row r="2056" spans="3:4" s="371" customFormat="1" ht="12">
      <c r="C2056" s="387"/>
      <c r="D2056" s="375"/>
    </row>
    <row r="2057" spans="3:4" s="371" customFormat="1" ht="12">
      <c r="C2057" s="387"/>
      <c r="D2057" s="375"/>
    </row>
    <row r="2058" spans="3:4" s="371" customFormat="1" ht="12">
      <c r="C2058" s="387"/>
      <c r="D2058" s="375"/>
    </row>
    <row r="2059" spans="3:4" s="371" customFormat="1" ht="12">
      <c r="C2059" s="387"/>
      <c r="D2059" s="375"/>
    </row>
    <row r="2060" spans="3:4" s="371" customFormat="1" ht="12">
      <c r="C2060" s="387"/>
      <c r="D2060" s="375"/>
    </row>
    <row r="2061" spans="3:4" s="371" customFormat="1" ht="12">
      <c r="C2061" s="387"/>
      <c r="D2061" s="375"/>
    </row>
    <row r="2062" spans="3:4" s="371" customFormat="1" ht="12">
      <c r="C2062" s="387"/>
      <c r="D2062" s="375"/>
    </row>
    <row r="2063" spans="3:4" s="371" customFormat="1" ht="12">
      <c r="C2063" s="387"/>
      <c r="D2063" s="375"/>
    </row>
    <row r="2064" spans="3:4" s="371" customFormat="1" ht="12">
      <c r="C2064" s="387"/>
      <c r="D2064" s="375"/>
    </row>
    <row r="2065" spans="3:4" s="371" customFormat="1" ht="12">
      <c r="C2065" s="387"/>
      <c r="D2065" s="375"/>
    </row>
    <row r="2066" spans="3:4" s="371" customFormat="1" ht="12">
      <c r="C2066" s="387"/>
      <c r="D2066" s="375"/>
    </row>
    <row r="2067" spans="3:4" s="371" customFormat="1" ht="12">
      <c r="C2067" s="387"/>
      <c r="D2067" s="375"/>
    </row>
    <row r="2068" spans="3:4" s="371" customFormat="1" ht="12">
      <c r="C2068" s="387"/>
      <c r="D2068" s="375"/>
    </row>
    <row r="2069" spans="3:4" s="371" customFormat="1" ht="12">
      <c r="C2069" s="387"/>
      <c r="D2069" s="375"/>
    </row>
    <row r="2070" spans="3:4" s="371" customFormat="1" ht="12">
      <c r="C2070" s="387"/>
      <c r="D2070" s="375"/>
    </row>
    <row r="2071" spans="3:4" s="371" customFormat="1" ht="12">
      <c r="C2071" s="387"/>
      <c r="D2071" s="375"/>
    </row>
    <row r="2072" spans="3:4" s="371" customFormat="1" ht="12">
      <c r="C2072" s="387"/>
      <c r="D2072" s="375"/>
    </row>
    <row r="2073" spans="3:4" s="371" customFormat="1" ht="12">
      <c r="C2073" s="387"/>
      <c r="D2073" s="375"/>
    </row>
    <row r="2074" spans="3:4" s="371" customFormat="1" ht="12">
      <c r="C2074" s="387"/>
      <c r="D2074" s="375"/>
    </row>
    <row r="2075" spans="3:4" s="371" customFormat="1" ht="12">
      <c r="C2075" s="387"/>
      <c r="D2075" s="375"/>
    </row>
    <row r="2076" spans="3:4" s="371" customFormat="1" ht="12">
      <c r="C2076" s="387"/>
      <c r="D2076" s="375"/>
    </row>
    <row r="2077" spans="3:4" s="371" customFormat="1" ht="12">
      <c r="C2077" s="387"/>
      <c r="D2077" s="375"/>
    </row>
    <row r="2078" spans="3:4" s="371" customFormat="1" ht="12">
      <c r="C2078" s="387"/>
      <c r="D2078" s="375"/>
    </row>
    <row r="2079" spans="3:4" s="371" customFormat="1" ht="12">
      <c r="C2079" s="387"/>
      <c r="D2079" s="375"/>
    </row>
    <row r="2080" spans="3:4" s="371" customFormat="1" ht="12">
      <c r="C2080" s="387"/>
      <c r="D2080" s="375"/>
    </row>
    <row r="2081" spans="3:4" s="371" customFormat="1" ht="12">
      <c r="C2081" s="387"/>
      <c r="D2081" s="375"/>
    </row>
    <row r="2082" spans="3:4" s="371" customFormat="1" ht="12">
      <c r="C2082" s="387"/>
      <c r="D2082" s="375"/>
    </row>
    <row r="2083" spans="3:4" s="371" customFormat="1" ht="12">
      <c r="C2083" s="387"/>
      <c r="D2083" s="375"/>
    </row>
    <row r="2084" spans="3:4" s="371" customFormat="1" ht="12">
      <c r="C2084" s="387"/>
      <c r="D2084" s="375"/>
    </row>
    <row r="2085" spans="3:4" s="371" customFormat="1" ht="12">
      <c r="C2085" s="387"/>
      <c r="D2085" s="375"/>
    </row>
    <row r="2086" spans="3:4" s="371" customFormat="1" ht="12">
      <c r="C2086" s="387"/>
      <c r="D2086" s="375"/>
    </row>
    <row r="2087" spans="3:4" s="371" customFormat="1" ht="12">
      <c r="C2087" s="387"/>
      <c r="D2087" s="375"/>
    </row>
    <row r="2088" spans="3:4" s="371" customFormat="1" ht="12">
      <c r="C2088" s="387"/>
      <c r="D2088" s="375"/>
    </row>
    <row r="2089" spans="3:4" s="371" customFormat="1" ht="12">
      <c r="C2089" s="387"/>
      <c r="D2089" s="375"/>
    </row>
    <row r="2090" spans="3:4" s="371" customFormat="1" ht="12">
      <c r="C2090" s="387"/>
      <c r="D2090" s="375"/>
    </row>
    <row r="2091" spans="3:4" s="371" customFormat="1" ht="12">
      <c r="C2091" s="387"/>
      <c r="D2091" s="375"/>
    </row>
    <row r="2092" spans="3:4" s="371" customFormat="1" ht="12">
      <c r="C2092" s="387"/>
      <c r="D2092" s="375"/>
    </row>
    <row r="2093" spans="3:4" s="371" customFormat="1" ht="12">
      <c r="C2093" s="387"/>
      <c r="D2093" s="375"/>
    </row>
    <row r="2094" spans="3:4" s="371" customFormat="1" ht="12">
      <c r="C2094" s="387"/>
      <c r="D2094" s="375"/>
    </row>
    <row r="2095" spans="3:4" s="371" customFormat="1" ht="12">
      <c r="C2095" s="387"/>
      <c r="D2095" s="375"/>
    </row>
    <row r="2096" spans="3:4" s="371" customFormat="1" ht="12">
      <c r="C2096" s="387"/>
      <c r="D2096" s="375"/>
    </row>
    <row r="2097" spans="3:4" s="371" customFormat="1" ht="12">
      <c r="C2097" s="387"/>
      <c r="D2097" s="375"/>
    </row>
    <row r="2098" spans="3:4" s="371" customFormat="1" ht="12">
      <c r="C2098" s="387"/>
      <c r="D2098" s="375"/>
    </row>
    <row r="2099" spans="3:4" s="371" customFormat="1" ht="12">
      <c r="C2099" s="387"/>
      <c r="D2099" s="375"/>
    </row>
    <row r="2100" spans="3:4" s="371" customFormat="1" ht="12">
      <c r="C2100" s="387"/>
      <c r="D2100" s="375"/>
    </row>
    <row r="2101" spans="3:4" s="371" customFormat="1" ht="12">
      <c r="C2101" s="387"/>
      <c r="D2101" s="375"/>
    </row>
    <row r="2102" spans="3:4" s="371" customFormat="1" ht="12">
      <c r="C2102" s="387"/>
      <c r="D2102" s="375"/>
    </row>
    <row r="2103" spans="3:4" s="371" customFormat="1" ht="12">
      <c r="C2103" s="387"/>
      <c r="D2103" s="375"/>
    </row>
    <row r="2104" spans="3:4" s="371" customFormat="1" ht="12">
      <c r="C2104" s="387"/>
      <c r="D2104" s="375"/>
    </row>
    <row r="2105" spans="3:4" s="371" customFormat="1" ht="12">
      <c r="C2105" s="387"/>
      <c r="D2105" s="375"/>
    </row>
    <row r="2106" spans="3:4" s="371" customFormat="1" ht="12">
      <c r="C2106" s="387"/>
      <c r="D2106" s="375"/>
    </row>
    <row r="2107" spans="3:4" s="371" customFormat="1" ht="12">
      <c r="C2107" s="387"/>
      <c r="D2107" s="375"/>
    </row>
    <row r="2108" spans="3:4" s="371" customFormat="1" ht="12">
      <c r="C2108" s="387"/>
      <c r="D2108" s="375"/>
    </row>
    <row r="2109" spans="3:4" s="371" customFormat="1" ht="12">
      <c r="C2109" s="387"/>
      <c r="D2109" s="375"/>
    </row>
    <row r="2110" spans="3:4" s="371" customFormat="1" ht="12">
      <c r="C2110" s="387"/>
      <c r="D2110" s="375"/>
    </row>
    <row r="2111" spans="3:4" s="371" customFormat="1" ht="12">
      <c r="C2111" s="387"/>
      <c r="D2111" s="375"/>
    </row>
    <row r="2112" spans="3:4" s="371" customFormat="1" ht="12">
      <c r="C2112" s="387"/>
      <c r="D2112" s="375"/>
    </row>
    <row r="2113" spans="3:4" s="371" customFormat="1" ht="12">
      <c r="C2113" s="387"/>
      <c r="D2113" s="375"/>
    </row>
    <row r="2114" spans="3:4" s="371" customFormat="1" ht="12">
      <c r="C2114" s="387"/>
      <c r="D2114" s="375"/>
    </row>
    <row r="2115" spans="3:4" s="371" customFormat="1" ht="12">
      <c r="C2115" s="387"/>
      <c r="D2115" s="375"/>
    </row>
    <row r="2116" spans="3:4" s="371" customFormat="1" ht="12">
      <c r="C2116" s="387"/>
      <c r="D2116" s="375"/>
    </row>
    <row r="2117" spans="3:4" s="371" customFormat="1" ht="12">
      <c r="C2117" s="387"/>
      <c r="D2117" s="375"/>
    </row>
    <row r="2118" spans="3:4" s="371" customFormat="1" ht="12">
      <c r="C2118" s="387"/>
      <c r="D2118" s="375"/>
    </row>
    <row r="2119" spans="3:4" s="371" customFormat="1" ht="12">
      <c r="C2119" s="387"/>
      <c r="D2119" s="375"/>
    </row>
    <row r="2120" spans="3:4" s="371" customFormat="1" ht="12">
      <c r="C2120" s="387"/>
      <c r="D2120" s="375"/>
    </row>
    <row r="2121" spans="3:4" s="371" customFormat="1" ht="12">
      <c r="C2121" s="387"/>
      <c r="D2121" s="375"/>
    </row>
    <row r="2122" spans="3:4" s="371" customFormat="1" ht="12">
      <c r="C2122" s="387"/>
      <c r="D2122" s="375"/>
    </row>
    <row r="2123" spans="3:4" s="371" customFormat="1" ht="12">
      <c r="C2123" s="387"/>
      <c r="D2123" s="375"/>
    </row>
    <row r="2124" spans="3:4" s="371" customFormat="1" ht="12">
      <c r="C2124" s="387"/>
      <c r="D2124" s="375"/>
    </row>
    <row r="2125" spans="3:4" s="371" customFormat="1" ht="12">
      <c r="C2125" s="387"/>
      <c r="D2125" s="375"/>
    </row>
    <row r="2126" spans="3:4" s="371" customFormat="1" ht="12">
      <c r="C2126" s="387"/>
      <c r="D2126" s="375"/>
    </row>
    <row r="2127" spans="3:4" s="371" customFormat="1" ht="12">
      <c r="C2127" s="387"/>
      <c r="D2127" s="375"/>
    </row>
    <row r="2128" spans="3:4" s="371" customFormat="1" ht="12">
      <c r="C2128" s="387"/>
      <c r="D2128" s="375"/>
    </row>
    <row r="2129" spans="3:4" s="371" customFormat="1" ht="12">
      <c r="C2129" s="387"/>
      <c r="D2129" s="375"/>
    </row>
    <row r="2130" spans="3:4" s="371" customFormat="1" ht="12">
      <c r="C2130" s="387"/>
      <c r="D2130" s="375"/>
    </row>
    <row r="2131" spans="3:4" s="371" customFormat="1" ht="12">
      <c r="C2131" s="387"/>
      <c r="D2131" s="375"/>
    </row>
    <row r="2132" spans="3:4" s="371" customFormat="1" ht="12">
      <c r="C2132" s="387"/>
      <c r="D2132" s="375"/>
    </row>
    <row r="2133" spans="3:4" s="371" customFormat="1" ht="12">
      <c r="C2133" s="387"/>
      <c r="D2133" s="375"/>
    </row>
    <row r="2134" spans="3:4" s="371" customFormat="1" ht="12">
      <c r="C2134" s="387"/>
      <c r="D2134" s="375"/>
    </row>
    <row r="2135" spans="3:4" s="371" customFormat="1" ht="12">
      <c r="C2135" s="387"/>
      <c r="D2135" s="375"/>
    </row>
    <row r="2136" spans="3:4" s="371" customFormat="1" ht="12">
      <c r="C2136" s="387"/>
      <c r="D2136" s="375"/>
    </row>
    <row r="2137" spans="3:4" s="371" customFormat="1" ht="12">
      <c r="C2137" s="387"/>
      <c r="D2137" s="375"/>
    </row>
    <row r="2138" spans="3:4" s="371" customFormat="1" ht="12">
      <c r="C2138" s="387"/>
      <c r="D2138" s="375"/>
    </row>
    <row r="2139" spans="3:4" s="371" customFormat="1" ht="12">
      <c r="C2139" s="387"/>
      <c r="D2139" s="375"/>
    </row>
    <row r="2140" spans="3:4" s="371" customFormat="1" ht="12">
      <c r="C2140" s="387"/>
      <c r="D2140" s="375"/>
    </row>
    <row r="2141" spans="3:4" s="371" customFormat="1" ht="12">
      <c r="C2141" s="387"/>
      <c r="D2141" s="375"/>
    </row>
    <row r="2142" spans="3:4" s="371" customFormat="1" ht="12">
      <c r="C2142" s="387"/>
      <c r="D2142" s="375"/>
    </row>
    <row r="2143" spans="3:4" s="371" customFormat="1" ht="12">
      <c r="C2143" s="387"/>
      <c r="D2143" s="375"/>
    </row>
    <row r="2144" spans="3:4" s="371" customFormat="1" ht="12">
      <c r="C2144" s="387"/>
      <c r="D2144" s="375"/>
    </row>
    <row r="2145" spans="3:4" s="371" customFormat="1" ht="12">
      <c r="C2145" s="387"/>
      <c r="D2145" s="375"/>
    </row>
    <row r="2146" spans="3:4" s="371" customFormat="1" ht="12">
      <c r="C2146" s="387"/>
      <c r="D2146" s="375"/>
    </row>
    <row r="2147" spans="3:4" s="371" customFormat="1" ht="12">
      <c r="C2147" s="387"/>
      <c r="D2147" s="375"/>
    </row>
    <row r="2148" spans="3:4" s="371" customFormat="1" ht="12">
      <c r="C2148" s="387"/>
      <c r="D2148" s="375"/>
    </row>
    <row r="2149" spans="3:4" s="371" customFormat="1" ht="12">
      <c r="C2149" s="387"/>
      <c r="D2149" s="375"/>
    </row>
    <row r="2150" spans="3:4" s="371" customFormat="1" ht="12">
      <c r="C2150" s="387"/>
      <c r="D2150" s="375"/>
    </row>
    <row r="2151" spans="3:4" s="371" customFormat="1" ht="12">
      <c r="C2151" s="387"/>
      <c r="D2151" s="375"/>
    </row>
    <row r="2152" spans="3:4" s="371" customFormat="1" ht="12">
      <c r="C2152" s="387"/>
      <c r="D2152" s="375"/>
    </row>
    <row r="2153" spans="3:4" s="371" customFormat="1" ht="12">
      <c r="C2153" s="387"/>
      <c r="D2153" s="375"/>
    </row>
    <row r="2154" spans="3:4" s="371" customFormat="1" ht="12">
      <c r="C2154" s="387"/>
      <c r="D2154" s="375"/>
    </row>
    <row r="2155" spans="3:4" s="371" customFormat="1" ht="12">
      <c r="C2155" s="387"/>
      <c r="D2155" s="375"/>
    </row>
    <row r="2156" spans="3:4" s="371" customFormat="1" ht="12">
      <c r="C2156" s="387"/>
      <c r="D2156" s="375"/>
    </row>
    <row r="2157" spans="3:4" s="371" customFormat="1" ht="12">
      <c r="C2157" s="387"/>
      <c r="D2157" s="375"/>
    </row>
    <row r="2158" spans="3:4" s="371" customFormat="1" ht="12">
      <c r="C2158" s="387"/>
      <c r="D2158" s="375"/>
    </row>
    <row r="2159" spans="3:4" s="371" customFormat="1" ht="12">
      <c r="C2159" s="387"/>
      <c r="D2159" s="375"/>
    </row>
    <row r="2160" spans="3:4" s="371" customFormat="1" ht="12">
      <c r="C2160" s="387"/>
      <c r="D2160" s="375"/>
    </row>
    <row r="2161" spans="3:4" s="371" customFormat="1" ht="12">
      <c r="C2161" s="387"/>
      <c r="D2161" s="375"/>
    </row>
    <row r="2162" spans="3:4" s="371" customFormat="1" ht="12">
      <c r="C2162" s="387"/>
      <c r="D2162" s="375"/>
    </row>
    <row r="2163" spans="3:4" s="371" customFormat="1" ht="12">
      <c r="C2163" s="387"/>
      <c r="D2163" s="375"/>
    </row>
    <row r="2164" spans="3:4" s="371" customFormat="1" ht="12">
      <c r="C2164" s="387"/>
      <c r="D2164" s="375"/>
    </row>
    <row r="2165" spans="3:4" s="371" customFormat="1" ht="12">
      <c r="C2165" s="387"/>
      <c r="D2165" s="375"/>
    </row>
    <row r="2166" spans="3:4" s="371" customFormat="1" ht="12">
      <c r="C2166" s="387"/>
      <c r="D2166" s="375"/>
    </row>
    <row r="2167" spans="3:4" s="371" customFormat="1" ht="12">
      <c r="C2167" s="387"/>
      <c r="D2167" s="375"/>
    </row>
    <row r="2168" spans="3:4" s="371" customFormat="1" ht="12">
      <c r="C2168" s="387"/>
      <c r="D2168" s="375"/>
    </row>
    <row r="2169" spans="3:4" s="371" customFormat="1" ht="12">
      <c r="C2169" s="387"/>
      <c r="D2169" s="375"/>
    </row>
    <row r="2170" spans="3:4" s="371" customFormat="1" ht="12">
      <c r="C2170" s="387"/>
      <c r="D2170" s="375"/>
    </row>
    <row r="2171" spans="3:4" s="371" customFormat="1" ht="12">
      <c r="C2171" s="387"/>
      <c r="D2171" s="375"/>
    </row>
    <row r="2172" spans="3:4" s="371" customFormat="1" ht="12">
      <c r="C2172" s="387"/>
      <c r="D2172" s="375"/>
    </row>
    <row r="2173" spans="3:4" s="371" customFormat="1" ht="12">
      <c r="C2173" s="387"/>
      <c r="D2173" s="375"/>
    </row>
    <row r="2174" spans="3:4" s="371" customFormat="1" ht="12">
      <c r="C2174" s="387"/>
      <c r="D2174" s="375"/>
    </row>
    <row r="2175" spans="3:4" s="371" customFormat="1" ht="12">
      <c r="C2175" s="387"/>
      <c r="D2175" s="375"/>
    </row>
    <row r="2176" spans="3:4" s="371" customFormat="1" ht="12">
      <c r="C2176" s="387"/>
      <c r="D2176" s="375"/>
    </row>
    <row r="2177" spans="3:4" s="371" customFormat="1" ht="12">
      <c r="C2177" s="387"/>
      <c r="D2177" s="375"/>
    </row>
    <row r="2178" spans="3:4" s="371" customFormat="1" ht="12">
      <c r="C2178" s="387"/>
      <c r="D2178" s="375"/>
    </row>
    <row r="2179" spans="3:4" s="371" customFormat="1" ht="12">
      <c r="C2179" s="387"/>
      <c r="D2179" s="375"/>
    </row>
    <row r="2180" spans="3:4" s="371" customFormat="1" ht="12">
      <c r="C2180" s="387"/>
      <c r="D2180" s="375"/>
    </row>
    <row r="2181" spans="3:4" s="371" customFormat="1" ht="12">
      <c r="C2181" s="387"/>
      <c r="D2181" s="375"/>
    </row>
    <row r="2182" spans="3:4" s="371" customFormat="1" ht="12">
      <c r="C2182" s="387"/>
      <c r="D2182" s="375"/>
    </row>
    <row r="2183" spans="3:4" s="371" customFormat="1" ht="12">
      <c r="C2183" s="387"/>
      <c r="D2183" s="375"/>
    </row>
    <row r="2184" spans="3:4" s="371" customFormat="1" ht="12">
      <c r="C2184" s="387"/>
      <c r="D2184" s="375"/>
    </row>
    <row r="2185" spans="3:4" s="371" customFormat="1" ht="12">
      <c r="C2185" s="387"/>
      <c r="D2185" s="375"/>
    </row>
    <row r="2186" spans="3:4" s="371" customFormat="1" ht="12">
      <c r="C2186" s="387"/>
      <c r="D2186" s="375"/>
    </row>
    <row r="2187" spans="3:4" s="371" customFormat="1" ht="12">
      <c r="C2187" s="387"/>
      <c r="D2187" s="375"/>
    </row>
    <row r="2188" spans="3:4" s="371" customFormat="1" ht="12">
      <c r="C2188" s="387"/>
      <c r="D2188" s="375"/>
    </row>
    <row r="2189" spans="3:4" s="371" customFormat="1" ht="12">
      <c r="C2189" s="387"/>
      <c r="D2189" s="375"/>
    </row>
    <row r="2190" spans="3:4" s="371" customFormat="1" ht="12">
      <c r="C2190" s="387"/>
      <c r="D2190" s="375"/>
    </row>
    <row r="2191" spans="3:4" s="371" customFormat="1" ht="12">
      <c r="C2191" s="387"/>
      <c r="D2191" s="375"/>
    </row>
    <row r="2192" spans="3:4" s="371" customFormat="1" ht="12">
      <c r="C2192" s="387"/>
      <c r="D2192" s="375"/>
    </row>
    <row r="2193" spans="3:4" s="371" customFormat="1" ht="12">
      <c r="C2193" s="387"/>
      <c r="D2193" s="375"/>
    </row>
    <row r="2194" spans="3:4" s="371" customFormat="1" ht="12">
      <c r="C2194" s="387"/>
      <c r="D2194" s="375"/>
    </row>
    <row r="2195" spans="3:4" s="371" customFormat="1" ht="12">
      <c r="C2195" s="387"/>
      <c r="D2195" s="375"/>
    </row>
    <row r="2196" spans="3:4" s="371" customFormat="1" ht="12">
      <c r="C2196" s="387"/>
      <c r="D2196" s="375"/>
    </row>
    <row r="2197" spans="3:4" s="371" customFormat="1" ht="12">
      <c r="C2197" s="387"/>
      <c r="D2197" s="375"/>
    </row>
    <row r="2198" spans="3:4" s="371" customFormat="1" ht="12">
      <c r="C2198" s="387"/>
      <c r="D2198" s="375"/>
    </row>
    <row r="2199" spans="3:4" s="371" customFormat="1" ht="12">
      <c r="C2199" s="387"/>
      <c r="D2199" s="375"/>
    </row>
    <row r="2200" spans="3:4" s="371" customFormat="1" ht="12">
      <c r="C2200" s="387"/>
      <c r="D2200" s="375"/>
    </row>
    <row r="2201" spans="3:4" s="371" customFormat="1" ht="12">
      <c r="C2201" s="387"/>
      <c r="D2201" s="375"/>
    </row>
    <row r="2202" spans="3:4" s="371" customFormat="1" ht="12">
      <c r="C2202" s="387"/>
      <c r="D2202" s="375"/>
    </row>
    <row r="2203" spans="3:4" s="371" customFormat="1" ht="12">
      <c r="C2203" s="387"/>
      <c r="D2203" s="375"/>
    </row>
    <row r="2204" spans="3:4" s="371" customFormat="1" ht="12">
      <c r="C2204" s="387"/>
      <c r="D2204" s="375"/>
    </row>
    <row r="2205" spans="3:4" s="371" customFormat="1" ht="12">
      <c r="C2205" s="387"/>
      <c r="D2205" s="375"/>
    </row>
    <row r="2206" spans="3:4" s="371" customFormat="1" ht="12">
      <c r="C2206" s="387"/>
      <c r="D2206" s="375"/>
    </row>
    <row r="2207" spans="3:4" s="371" customFormat="1" ht="12">
      <c r="C2207" s="387"/>
      <c r="D2207" s="375"/>
    </row>
    <row r="2208" spans="3:4" s="371" customFormat="1" ht="12">
      <c r="C2208" s="387"/>
      <c r="D2208" s="375"/>
    </row>
    <row r="2209" spans="3:4" s="371" customFormat="1" ht="12">
      <c r="C2209" s="387"/>
      <c r="D2209" s="375"/>
    </row>
    <row r="2210" spans="3:4" s="371" customFormat="1" ht="12">
      <c r="C2210" s="387"/>
      <c r="D2210" s="375"/>
    </row>
    <row r="2211" spans="3:4" s="371" customFormat="1" ht="12">
      <c r="C2211" s="387"/>
      <c r="D2211" s="375"/>
    </row>
    <row r="2212" spans="3:4" s="371" customFormat="1" ht="12">
      <c r="C2212" s="387"/>
      <c r="D2212" s="375"/>
    </row>
    <row r="2213" spans="3:4" s="371" customFormat="1" ht="12">
      <c r="C2213" s="387"/>
      <c r="D2213" s="375"/>
    </row>
    <row r="2214" spans="3:4" s="371" customFormat="1" ht="12">
      <c r="C2214" s="387"/>
      <c r="D2214" s="375"/>
    </row>
    <row r="2215" spans="3:4" s="371" customFormat="1" ht="12">
      <c r="C2215" s="387"/>
      <c r="D2215" s="375"/>
    </row>
    <row r="2216" spans="3:4" s="371" customFormat="1" ht="12">
      <c r="C2216" s="387"/>
      <c r="D2216" s="375"/>
    </row>
    <row r="2217" spans="3:4" s="371" customFormat="1" ht="12">
      <c r="C2217" s="387"/>
      <c r="D2217" s="375"/>
    </row>
    <row r="2218" spans="3:4" s="371" customFormat="1" ht="12">
      <c r="C2218" s="387"/>
      <c r="D2218" s="375"/>
    </row>
    <row r="2219" spans="3:4" s="371" customFormat="1" ht="12">
      <c r="C2219" s="387"/>
      <c r="D2219" s="375"/>
    </row>
    <row r="2220" spans="3:4" s="371" customFormat="1" ht="12">
      <c r="C2220" s="387"/>
      <c r="D2220" s="375"/>
    </row>
    <row r="2221" spans="3:4" s="371" customFormat="1" ht="12">
      <c r="C2221" s="387"/>
      <c r="D2221" s="375"/>
    </row>
    <row r="2222" spans="3:4" s="371" customFormat="1" ht="12">
      <c r="C2222" s="387"/>
      <c r="D2222" s="375"/>
    </row>
    <row r="2223" spans="3:4" s="371" customFormat="1" ht="12">
      <c r="C2223" s="387"/>
      <c r="D2223" s="375"/>
    </row>
    <row r="2224" spans="3:4" s="371" customFormat="1" ht="12">
      <c r="C2224" s="387"/>
      <c r="D2224" s="375"/>
    </row>
    <row r="2225" spans="3:4" s="371" customFormat="1" ht="12">
      <c r="C2225" s="387"/>
      <c r="D2225" s="375"/>
    </row>
    <row r="2226" spans="3:4" s="371" customFormat="1" ht="12">
      <c r="C2226" s="387"/>
      <c r="D2226" s="375"/>
    </row>
    <row r="2227" spans="3:4" s="371" customFormat="1" ht="12">
      <c r="C2227" s="387"/>
      <c r="D2227" s="375"/>
    </row>
    <row r="2228" spans="3:4" s="371" customFormat="1" ht="12">
      <c r="C2228" s="387"/>
      <c r="D2228" s="375"/>
    </row>
    <row r="2229" spans="3:4" s="371" customFormat="1" ht="12">
      <c r="C2229" s="387"/>
      <c r="D2229" s="375"/>
    </row>
    <row r="2230" spans="3:4" s="371" customFormat="1" ht="12">
      <c r="C2230" s="387"/>
      <c r="D2230" s="375"/>
    </row>
    <row r="2231" spans="3:4" s="371" customFormat="1" ht="12">
      <c r="C2231" s="387"/>
      <c r="D2231" s="375"/>
    </row>
    <row r="2232" spans="3:4" s="371" customFormat="1" ht="12">
      <c r="C2232" s="387"/>
      <c r="D2232" s="375"/>
    </row>
    <row r="2233" spans="3:4" s="371" customFormat="1" ht="12">
      <c r="C2233" s="387"/>
      <c r="D2233" s="375"/>
    </row>
    <row r="2234" spans="3:4" s="371" customFormat="1" ht="12">
      <c r="C2234" s="387"/>
      <c r="D2234" s="375"/>
    </row>
    <row r="2235" spans="3:4" s="371" customFormat="1" ht="12">
      <c r="C2235" s="387"/>
      <c r="D2235" s="375"/>
    </row>
    <row r="2236" spans="3:4" s="371" customFormat="1" ht="12">
      <c r="C2236" s="387"/>
      <c r="D2236" s="375"/>
    </row>
    <row r="2237" spans="3:4" s="371" customFormat="1" ht="12">
      <c r="C2237" s="387"/>
      <c r="D2237" s="375"/>
    </row>
    <row r="2238" spans="3:4" s="371" customFormat="1" ht="12">
      <c r="C2238" s="387"/>
      <c r="D2238" s="375"/>
    </row>
    <row r="2239" spans="3:4" s="371" customFormat="1" ht="12">
      <c r="C2239" s="387"/>
      <c r="D2239" s="375"/>
    </row>
    <row r="2240" spans="3:4" s="371" customFormat="1" ht="12">
      <c r="C2240" s="387"/>
      <c r="D2240" s="375"/>
    </row>
    <row r="2241" spans="3:4" s="371" customFormat="1" ht="12">
      <c r="C2241" s="387"/>
      <c r="D2241" s="375"/>
    </row>
    <row r="2242" spans="3:4" s="371" customFormat="1" ht="12">
      <c r="C2242" s="387"/>
      <c r="D2242" s="375"/>
    </row>
    <row r="2243" spans="3:4" s="371" customFormat="1" ht="12">
      <c r="C2243" s="387"/>
      <c r="D2243" s="375"/>
    </row>
    <row r="2244" spans="3:4" s="371" customFormat="1" ht="12">
      <c r="C2244" s="387"/>
      <c r="D2244" s="375"/>
    </row>
    <row r="2245" spans="3:4" s="371" customFormat="1" ht="12">
      <c r="C2245" s="387"/>
      <c r="D2245" s="375"/>
    </row>
    <row r="2246" spans="3:4" s="371" customFormat="1" ht="12">
      <c r="C2246" s="387"/>
      <c r="D2246" s="375"/>
    </row>
    <row r="2247" spans="3:4" s="371" customFormat="1" ht="12">
      <c r="C2247" s="387"/>
      <c r="D2247" s="375"/>
    </row>
    <row r="2248" spans="3:4" s="371" customFormat="1" ht="12">
      <c r="C2248" s="387"/>
      <c r="D2248" s="375"/>
    </row>
    <row r="2249" spans="3:4" s="371" customFormat="1" ht="12">
      <c r="C2249" s="387"/>
      <c r="D2249" s="375"/>
    </row>
    <row r="2250" spans="3:4" s="371" customFormat="1" ht="12">
      <c r="C2250" s="387"/>
      <c r="D2250" s="375"/>
    </row>
    <row r="2251" spans="3:4" s="371" customFormat="1" ht="12">
      <c r="C2251" s="387"/>
      <c r="D2251" s="375"/>
    </row>
    <row r="2252" spans="3:4" s="371" customFormat="1" ht="12">
      <c r="C2252" s="387"/>
      <c r="D2252" s="375"/>
    </row>
    <row r="2253" spans="3:4" s="371" customFormat="1" ht="12">
      <c r="C2253" s="387"/>
      <c r="D2253" s="375"/>
    </row>
    <row r="2254" spans="3:4" s="371" customFormat="1" ht="12">
      <c r="C2254" s="387"/>
      <c r="D2254" s="375"/>
    </row>
    <row r="2255" spans="3:4" s="371" customFormat="1" ht="12">
      <c r="C2255" s="387"/>
      <c r="D2255" s="375"/>
    </row>
    <row r="2256" spans="3:4" s="371" customFormat="1" ht="12">
      <c r="C2256" s="387"/>
      <c r="D2256" s="375"/>
    </row>
    <row r="2257" spans="3:4" s="371" customFormat="1" ht="12">
      <c r="C2257" s="387"/>
      <c r="D2257" s="375"/>
    </row>
    <row r="2258" spans="3:4" s="371" customFormat="1" ht="12">
      <c r="C2258" s="387"/>
      <c r="D2258" s="375"/>
    </row>
    <row r="2259" spans="3:4" s="371" customFormat="1" ht="12">
      <c r="C2259" s="387"/>
      <c r="D2259" s="375"/>
    </row>
    <row r="2260" spans="3:4" s="371" customFormat="1" ht="12">
      <c r="C2260" s="387"/>
      <c r="D2260" s="375"/>
    </row>
    <row r="2261" spans="3:4" s="371" customFormat="1" ht="12">
      <c r="C2261" s="387"/>
      <c r="D2261" s="375"/>
    </row>
    <row r="2262" spans="3:4" s="371" customFormat="1" ht="12">
      <c r="C2262" s="387"/>
      <c r="D2262" s="375"/>
    </row>
    <row r="2263" spans="3:4" s="371" customFormat="1" ht="12">
      <c r="C2263" s="387"/>
      <c r="D2263" s="375"/>
    </row>
    <row r="2264" spans="3:4" s="371" customFormat="1" ht="12">
      <c r="C2264" s="387"/>
      <c r="D2264" s="375"/>
    </row>
    <row r="2265" spans="3:4" s="371" customFormat="1" ht="12">
      <c r="C2265" s="387"/>
      <c r="D2265" s="375"/>
    </row>
    <row r="2266" spans="3:4" s="371" customFormat="1" ht="12">
      <c r="C2266" s="387"/>
      <c r="D2266" s="375"/>
    </row>
    <row r="2267" spans="3:4" s="371" customFormat="1" ht="12">
      <c r="C2267" s="387"/>
      <c r="D2267" s="375"/>
    </row>
    <row r="2268" spans="3:4" s="371" customFormat="1" ht="12">
      <c r="C2268" s="387"/>
      <c r="D2268" s="375"/>
    </row>
    <row r="2269" spans="3:4" s="371" customFormat="1" ht="12">
      <c r="C2269" s="387"/>
      <c r="D2269" s="375"/>
    </row>
    <row r="2270" spans="3:4" s="371" customFormat="1" ht="12">
      <c r="C2270" s="387"/>
      <c r="D2270" s="375"/>
    </row>
    <row r="2271" spans="3:4" s="371" customFormat="1" ht="12">
      <c r="C2271" s="387"/>
      <c r="D2271" s="375"/>
    </row>
    <row r="2272" spans="3:4" s="371" customFormat="1" ht="12">
      <c r="C2272" s="387"/>
      <c r="D2272" s="375"/>
    </row>
    <row r="2273" spans="3:4" s="371" customFormat="1" ht="12">
      <c r="C2273" s="387"/>
      <c r="D2273" s="375"/>
    </row>
    <row r="2274" spans="3:4" s="371" customFormat="1" ht="12">
      <c r="C2274" s="387"/>
      <c r="D2274" s="375"/>
    </row>
    <row r="2275" spans="3:4" s="371" customFormat="1" ht="12">
      <c r="C2275" s="387"/>
      <c r="D2275" s="375"/>
    </row>
    <row r="2276" spans="3:4" s="371" customFormat="1" ht="12">
      <c r="C2276" s="387"/>
      <c r="D2276" s="375"/>
    </row>
    <row r="2277" spans="3:4" s="371" customFormat="1" ht="12">
      <c r="C2277" s="387"/>
      <c r="D2277" s="375"/>
    </row>
    <row r="2278" spans="3:4" s="371" customFormat="1" ht="12">
      <c r="C2278" s="387"/>
      <c r="D2278" s="375"/>
    </row>
    <row r="2279" spans="3:4" s="371" customFormat="1" ht="12">
      <c r="C2279" s="387"/>
      <c r="D2279" s="375"/>
    </row>
    <row r="2280" spans="3:4" s="371" customFormat="1" ht="12">
      <c r="C2280" s="387"/>
      <c r="D2280" s="375"/>
    </row>
    <row r="2281" spans="3:4" s="371" customFormat="1" ht="12">
      <c r="C2281" s="387"/>
      <c r="D2281" s="375"/>
    </row>
    <row r="2282" spans="3:4" s="371" customFormat="1" ht="12">
      <c r="C2282" s="387"/>
      <c r="D2282" s="375"/>
    </row>
    <row r="2283" spans="3:4" s="371" customFormat="1" ht="12">
      <c r="C2283" s="387"/>
      <c r="D2283" s="375"/>
    </row>
    <row r="2284" spans="3:4" s="371" customFormat="1" ht="12">
      <c r="C2284" s="387"/>
      <c r="D2284" s="375"/>
    </row>
    <row r="2285" spans="3:4" s="371" customFormat="1" ht="12">
      <c r="C2285" s="387"/>
      <c r="D2285" s="375"/>
    </row>
    <row r="2286" spans="3:4" s="371" customFormat="1" ht="12">
      <c r="C2286" s="387"/>
      <c r="D2286" s="375"/>
    </row>
    <row r="2287" spans="3:4" s="371" customFormat="1" ht="12">
      <c r="C2287" s="387"/>
      <c r="D2287" s="375"/>
    </row>
    <row r="2288" spans="3:4" s="371" customFormat="1" ht="12">
      <c r="C2288" s="387"/>
      <c r="D2288" s="375"/>
    </row>
    <row r="2289" spans="3:4" s="371" customFormat="1" ht="12">
      <c r="C2289" s="387"/>
      <c r="D2289" s="375"/>
    </row>
    <row r="2290" spans="3:4" s="371" customFormat="1" ht="12">
      <c r="C2290" s="387"/>
      <c r="D2290" s="375"/>
    </row>
    <row r="2291" spans="3:4" s="371" customFormat="1" ht="12">
      <c r="C2291" s="387"/>
      <c r="D2291" s="375"/>
    </row>
    <row r="2292" spans="3:4" s="371" customFormat="1" ht="12">
      <c r="C2292" s="387"/>
      <c r="D2292" s="375"/>
    </row>
    <row r="2293" spans="3:4" s="371" customFormat="1" ht="12">
      <c r="C2293" s="387"/>
      <c r="D2293" s="375"/>
    </row>
    <row r="2294" spans="3:4" s="371" customFormat="1" ht="12">
      <c r="C2294" s="387"/>
      <c r="D2294" s="375"/>
    </row>
    <row r="2295" spans="3:4" s="371" customFormat="1" ht="12">
      <c r="C2295" s="387"/>
      <c r="D2295" s="375"/>
    </row>
    <row r="2296" spans="3:4" s="371" customFormat="1" ht="12">
      <c r="C2296" s="387"/>
      <c r="D2296" s="375"/>
    </row>
    <row r="2297" spans="3:4" s="371" customFormat="1" ht="12">
      <c r="C2297" s="387"/>
      <c r="D2297" s="375"/>
    </row>
    <row r="2298" spans="3:4" s="371" customFormat="1" ht="12">
      <c r="C2298" s="387"/>
      <c r="D2298" s="375"/>
    </row>
    <row r="2299" spans="3:4" s="371" customFormat="1" ht="12">
      <c r="C2299" s="387"/>
      <c r="D2299" s="375"/>
    </row>
    <row r="2300" spans="3:4" s="371" customFormat="1" ht="12">
      <c r="C2300" s="387"/>
      <c r="D2300" s="375"/>
    </row>
    <row r="2301" spans="3:4" s="371" customFormat="1" ht="12">
      <c r="C2301" s="387"/>
      <c r="D2301" s="375"/>
    </row>
    <row r="2302" spans="3:4" s="371" customFormat="1" ht="12">
      <c r="C2302" s="387"/>
      <c r="D2302" s="375"/>
    </row>
    <row r="2303" spans="3:4" s="371" customFormat="1" ht="12">
      <c r="C2303" s="387"/>
      <c r="D2303" s="375"/>
    </row>
    <row r="2304" spans="3:4" s="371" customFormat="1" ht="12">
      <c r="C2304" s="387"/>
      <c r="D2304" s="375"/>
    </row>
    <row r="2305" spans="3:4" s="371" customFormat="1" ht="12">
      <c r="C2305" s="387"/>
      <c r="D2305" s="375"/>
    </row>
    <row r="2306" spans="3:4" s="371" customFormat="1" ht="12">
      <c r="C2306" s="387"/>
      <c r="D2306" s="375"/>
    </row>
    <row r="2307" spans="3:4" s="371" customFormat="1" ht="12">
      <c r="C2307" s="387"/>
      <c r="D2307" s="375"/>
    </row>
    <row r="2308" spans="3:4" s="371" customFormat="1" ht="12">
      <c r="C2308" s="387"/>
      <c r="D2308" s="375"/>
    </row>
    <row r="2309" spans="3:4" s="371" customFormat="1" ht="12">
      <c r="C2309" s="387"/>
      <c r="D2309" s="375"/>
    </row>
    <row r="2310" spans="3:4" s="371" customFormat="1" ht="12">
      <c r="C2310" s="387"/>
      <c r="D2310" s="375"/>
    </row>
    <row r="2311" spans="3:4" s="371" customFormat="1" ht="12">
      <c r="C2311" s="387"/>
      <c r="D2311" s="375"/>
    </row>
    <row r="2312" spans="3:4" s="371" customFormat="1" ht="12">
      <c r="C2312" s="387"/>
      <c r="D2312" s="375"/>
    </row>
    <row r="2313" spans="3:4" s="371" customFormat="1" ht="12">
      <c r="C2313" s="387"/>
      <c r="D2313" s="375"/>
    </row>
    <row r="2314" spans="3:4" s="371" customFormat="1" ht="12">
      <c r="C2314" s="387"/>
      <c r="D2314" s="375"/>
    </row>
    <row r="2315" spans="3:4" s="371" customFormat="1" ht="12">
      <c r="C2315" s="387"/>
      <c r="D2315" s="375"/>
    </row>
    <row r="2316" spans="3:4" s="371" customFormat="1" ht="12">
      <c r="C2316" s="387"/>
      <c r="D2316" s="375"/>
    </row>
    <row r="2317" spans="3:4" s="371" customFormat="1" ht="12">
      <c r="C2317" s="387"/>
      <c r="D2317" s="375"/>
    </row>
    <row r="2318" spans="3:4" s="371" customFormat="1" ht="12">
      <c r="C2318" s="387"/>
      <c r="D2318" s="375"/>
    </row>
    <row r="2319" spans="3:4" s="371" customFormat="1" ht="12">
      <c r="C2319" s="387"/>
      <c r="D2319" s="375"/>
    </row>
    <row r="2320" spans="3:4" s="371" customFormat="1" ht="12">
      <c r="C2320" s="387"/>
      <c r="D2320" s="375"/>
    </row>
    <row r="2321" spans="3:4" s="371" customFormat="1" ht="12">
      <c r="C2321" s="387"/>
      <c r="D2321" s="375"/>
    </row>
    <row r="2322" spans="3:4" s="371" customFormat="1" ht="12">
      <c r="C2322" s="387"/>
      <c r="D2322" s="375"/>
    </row>
    <row r="2323" spans="3:4" s="371" customFormat="1" ht="12">
      <c r="C2323" s="387"/>
      <c r="D2323" s="375"/>
    </row>
    <row r="2324" spans="3:4" s="371" customFormat="1" ht="12">
      <c r="C2324" s="387"/>
      <c r="D2324" s="375"/>
    </row>
    <row r="2325" spans="3:4" s="371" customFormat="1" ht="12">
      <c r="C2325" s="387"/>
      <c r="D2325" s="375"/>
    </row>
    <row r="2326" spans="3:4" s="371" customFormat="1" ht="12">
      <c r="C2326" s="387"/>
      <c r="D2326" s="375"/>
    </row>
    <row r="2327" spans="3:4" s="371" customFormat="1" ht="12">
      <c r="C2327" s="387"/>
      <c r="D2327" s="375"/>
    </row>
    <row r="2328" spans="3:4" s="371" customFormat="1" ht="12">
      <c r="C2328" s="387"/>
      <c r="D2328" s="375"/>
    </row>
    <row r="2329" spans="3:4" s="371" customFormat="1" ht="12">
      <c r="C2329" s="387"/>
      <c r="D2329" s="375"/>
    </row>
    <row r="2330" spans="3:4" s="371" customFormat="1" ht="12">
      <c r="C2330" s="387"/>
      <c r="D2330" s="375"/>
    </row>
    <row r="2331" spans="3:4" s="371" customFormat="1" ht="12">
      <c r="C2331" s="387"/>
      <c r="D2331" s="375"/>
    </row>
    <row r="2332" spans="3:4" s="371" customFormat="1" ht="12">
      <c r="C2332" s="387"/>
      <c r="D2332" s="375"/>
    </row>
    <row r="2333" spans="3:4" s="371" customFormat="1" ht="12">
      <c r="C2333" s="387"/>
      <c r="D2333" s="375"/>
    </row>
    <row r="2334" spans="3:4" s="371" customFormat="1" ht="12">
      <c r="C2334" s="387"/>
      <c r="D2334" s="375"/>
    </row>
    <row r="2335" spans="3:4" s="371" customFormat="1" ht="12">
      <c r="C2335" s="387"/>
      <c r="D2335" s="375"/>
    </row>
    <row r="2336" spans="3:4" s="371" customFormat="1" ht="12">
      <c r="C2336" s="387"/>
      <c r="D2336" s="375"/>
    </row>
    <row r="2337" spans="3:4" s="371" customFormat="1" ht="12">
      <c r="C2337" s="387"/>
      <c r="D2337" s="375"/>
    </row>
    <row r="2338" spans="3:4" s="371" customFormat="1" ht="12">
      <c r="C2338" s="387"/>
      <c r="D2338" s="375"/>
    </row>
    <row r="2339" spans="3:4" s="371" customFormat="1" ht="12">
      <c r="C2339" s="387"/>
      <c r="D2339" s="375"/>
    </row>
    <row r="2340" spans="3:4" s="371" customFormat="1" ht="12">
      <c r="C2340" s="387"/>
      <c r="D2340" s="375"/>
    </row>
    <row r="2341" spans="3:4" s="371" customFormat="1" ht="12">
      <c r="C2341" s="387"/>
      <c r="D2341" s="375"/>
    </row>
    <row r="2342" spans="3:4" s="371" customFormat="1" ht="12">
      <c r="C2342" s="387"/>
      <c r="D2342" s="375"/>
    </row>
    <row r="2343" spans="3:4" s="371" customFormat="1" ht="12">
      <c r="C2343" s="387"/>
      <c r="D2343" s="375"/>
    </row>
    <row r="2344" spans="3:4" s="371" customFormat="1" ht="12">
      <c r="C2344" s="387"/>
      <c r="D2344" s="375"/>
    </row>
    <row r="2345" spans="3:4" s="371" customFormat="1" ht="12">
      <c r="C2345" s="387"/>
      <c r="D2345" s="375"/>
    </row>
    <row r="2346" spans="3:4" s="371" customFormat="1" ht="12">
      <c r="C2346" s="387"/>
      <c r="D2346" s="375"/>
    </row>
    <row r="2347" spans="3:4" s="371" customFormat="1" ht="12">
      <c r="C2347" s="387"/>
      <c r="D2347" s="375"/>
    </row>
    <row r="2348" spans="3:4" s="371" customFormat="1" ht="12">
      <c r="C2348" s="387"/>
      <c r="D2348" s="375"/>
    </row>
    <row r="2349" spans="3:4" s="371" customFormat="1" ht="12">
      <c r="C2349" s="387"/>
      <c r="D2349" s="375"/>
    </row>
    <row r="2350" spans="3:4" s="371" customFormat="1" ht="12">
      <c r="C2350" s="387"/>
      <c r="D2350" s="375"/>
    </row>
    <row r="2351" spans="3:4" s="371" customFormat="1" ht="12">
      <c r="C2351" s="387"/>
      <c r="D2351" s="375"/>
    </row>
    <row r="2352" spans="3:4" s="371" customFormat="1" ht="12">
      <c r="C2352" s="387"/>
      <c r="D2352" s="375"/>
    </row>
    <row r="2353" spans="3:4" s="371" customFormat="1" ht="12">
      <c r="C2353" s="387"/>
      <c r="D2353" s="375"/>
    </row>
    <row r="2354" spans="3:4" s="371" customFormat="1" ht="12">
      <c r="C2354" s="387"/>
      <c r="D2354" s="375"/>
    </row>
    <row r="2355" spans="3:4" s="371" customFormat="1" ht="12">
      <c r="C2355" s="387"/>
      <c r="D2355" s="375"/>
    </row>
    <row r="2356" spans="3:4" s="371" customFormat="1" ht="12">
      <c r="C2356" s="387"/>
      <c r="D2356" s="375"/>
    </row>
    <row r="2357" spans="3:4" s="371" customFormat="1" ht="12">
      <c r="C2357" s="387"/>
      <c r="D2357" s="375"/>
    </row>
    <row r="2358" spans="3:4" s="371" customFormat="1" ht="12">
      <c r="C2358" s="387"/>
      <c r="D2358" s="375"/>
    </row>
    <row r="2359" spans="3:4" s="371" customFormat="1" ht="12">
      <c r="C2359" s="387"/>
      <c r="D2359" s="375"/>
    </row>
    <row r="2360" spans="3:4" s="371" customFormat="1" ht="12">
      <c r="C2360" s="387"/>
      <c r="D2360" s="375"/>
    </row>
    <row r="2361" spans="3:4" s="371" customFormat="1" ht="12">
      <c r="C2361" s="387"/>
      <c r="D2361" s="375"/>
    </row>
    <row r="2362" spans="3:4" s="371" customFormat="1" ht="12">
      <c r="C2362" s="387"/>
      <c r="D2362" s="375"/>
    </row>
    <row r="2363" spans="3:4" s="371" customFormat="1" ht="12">
      <c r="C2363" s="387"/>
      <c r="D2363" s="375"/>
    </row>
    <row r="2364" spans="3:4" s="371" customFormat="1" ht="12">
      <c r="C2364" s="387"/>
      <c r="D2364" s="375"/>
    </row>
    <row r="2365" spans="3:4" s="371" customFormat="1" ht="12">
      <c r="C2365" s="387"/>
      <c r="D2365" s="375"/>
    </row>
    <row r="2366" spans="3:4" s="371" customFormat="1" ht="12">
      <c r="C2366" s="387"/>
      <c r="D2366" s="375"/>
    </row>
    <row r="2367" spans="3:4" s="371" customFormat="1" ht="12">
      <c r="C2367" s="387"/>
      <c r="D2367" s="375"/>
    </row>
    <row r="2368" spans="3:4" s="371" customFormat="1" ht="12">
      <c r="C2368" s="387"/>
      <c r="D2368" s="375"/>
    </row>
    <row r="2369" spans="3:4" s="371" customFormat="1" ht="12">
      <c r="C2369" s="387"/>
      <c r="D2369" s="375"/>
    </row>
    <row r="2370" spans="3:4" s="371" customFormat="1" ht="12">
      <c r="C2370" s="387"/>
      <c r="D2370" s="375"/>
    </row>
    <row r="2371" spans="3:4" s="371" customFormat="1" ht="12">
      <c r="C2371" s="387"/>
      <c r="D2371" s="375"/>
    </row>
    <row r="2372" spans="3:4" s="371" customFormat="1" ht="12">
      <c r="C2372" s="387"/>
      <c r="D2372" s="375"/>
    </row>
    <row r="2373" spans="3:4" s="371" customFormat="1" ht="12">
      <c r="C2373" s="387"/>
      <c r="D2373" s="375"/>
    </row>
    <row r="2374" spans="3:4" s="371" customFormat="1" ht="12">
      <c r="C2374" s="387"/>
      <c r="D2374" s="375"/>
    </row>
    <row r="2375" spans="3:4" s="371" customFormat="1" ht="12">
      <c r="C2375" s="387"/>
      <c r="D2375" s="375"/>
    </row>
    <row r="2376" spans="3:4" s="371" customFormat="1" ht="12">
      <c r="C2376" s="387"/>
      <c r="D2376" s="375"/>
    </row>
    <row r="2377" spans="3:4" s="371" customFormat="1" ht="12">
      <c r="C2377" s="387"/>
      <c r="D2377" s="375"/>
    </row>
    <row r="2378" spans="3:4" s="371" customFormat="1" ht="12">
      <c r="C2378" s="387"/>
      <c r="D2378" s="375"/>
    </row>
    <row r="2379" spans="3:4" s="371" customFormat="1" ht="12">
      <c r="C2379" s="387"/>
      <c r="D2379" s="375"/>
    </row>
    <row r="2380" spans="3:4" s="371" customFormat="1" ht="12">
      <c r="C2380" s="387"/>
      <c r="D2380" s="375"/>
    </row>
    <row r="2381" spans="3:4" s="371" customFormat="1" ht="12">
      <c r="C2381" s="387"/>
      <c r="D2381" s="375"/>
    </row>
    <row r="2382" spans="3:4" s="371" customFormat="1" ht="12">
      <c r="C2382" s="387"/>
      <c r="D2382" s="375"/>
    </row>
    <row r="2383" spans="3:4" s="371" customFormat="1" ht="12">
      <c r="C2383" s="387"/>
      <c r="D2383" s="375"/>
    </row>
    <row r="2384" spans="3:4" s="371" customFormat="1" ht="12">
      <c r="C2384" s="387"/>
      <c r="D2384" s="375"/>
    </row>
    <row r="2385" spans="3:4" s="371" customFormat="1" ht="12">
      <c r="C2385" s="387"/>
      <c r="D2385" s="375"/>
    </row>
    <row r="2386" spans="3:4" s="371" customFormat="1" ht="12">
      <c r="C2386" s="387"/>
      <c r="D2386" s="375"/>
    </row>
    <row r="2387" spans="3:4" s="371" customFormat="1" ht="12">
      <c r="C2387" s="387"/>
      <c r="D2387" s="375"/>
    </row>
    <row r="2388" spans="3:4" s="371" customFormat="1" ht="12">
      <c r="C2388" s="387"/>
      <c r="D2388" s="375"/>
    </row>
    <row r="2389" spans="3:4" s="371" customFormat="1" ht="12">
      <c r="C2389" s="387"/>
      <c r="D2389" s="375"/>
    </row>
    <row r="2390" spans="3:4" s="371" customFormat="1" ht="12">
      <c r="C2390" s="387"/>
      <c r="D2390" s="375"/>
    </row>
    <row r="2391" spans="3:4" s="371" customFormat="1" ht="12">
      <c r="C2391" s="387"/>
      <c r="D2391" s="375"/>
    </row>
    <row r="2392" spans="3:4" s="371" customFormat="1" ht="12">
      <c r="C2392" s="387"/>
      <c r="D2392" s="375"/>
    </row>
    <row r="2393" spans="3:4" s="371" customFormat="1" ht="12">
      <c r="C2393" s="387"/>
      <c r="D2393" s="375"/>
    </row>
  </sheetData>
  <sheetProtection/>
  <mergeCells count="12">
    <mergeCell ref="A22:A23"/>
    <mergeCell ref="A25:A26"/>
    <mergeCell ref="Q11:Q13"/>
    <mergeCell ref="P11:P13"/>
    <mergeCell ref="B6:L6"/>
    <mergeCell ref="A8:O8"/>
    <mergeCell ref="D11:D13"/>
    <mergeCell ref="O11:O13"/>
    <mergeCell ref="A11:A13"/>
    <mergeCell ref="B11:B13"/>
    <mergeCell ref="E11:M11"/>
    <mergeCell ref="C11:C13"/>
  </mergeCells>
  <printOptions/>
  <pageMargins left="0.1968503937007874" right="0.1968503937007874" top="0.1968503937007874" bottom="0.1968503937007874" header="0.5118110236220472" footer="0.5118110236220472"/>
  <pageSetup fitToHeight="0" fitToWidth="1" horizontalDpi="600" verticalDpi="600" orientation="landscape" paperSize="9" scale="5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X36"/>
  <sheetViews>
    <sheetView zoomScale="66" zoomScaleNormal="66" zoomScalePageLayoutView="0" workbookViewId="0" topLeftCell="B1">
      <selection activeCell="H20" sqref="H20:H24"/>
    </sheetView>
  </sheetViews>
  <sheetFormatPr defaultColWidth="9.00390625" defaultRowHeight="12.75"/>
  <cols>
    <col min="1" max="1" width="15.375" style="117" customWidth="1"/>
    <col min="2" max="2" width="11.625" style="117" customWidth="1"/>
    <col min="3" max="3" width="15.00390625" style="117" customWidth="1"/>
    <col min="4" max="4" width="16.75390625" style="117" customWidth="1"/>
    <col min="5" max="5" width="17.625" style="117" customWidth="1"/>
    <col min="6" max="6" width="17.00390625" style="117" customWidth="1"/>
    <col min="7" max="7" width="19.00390625" style="117" customWidth="1"/>
    <col min="8" max="8" width="16.75390625" style="117" customWidth="1"/>
    <col min="9" max="9" width="19.125" style="117" customWidth="1"/>
    <col min="10" max="10" width="18.00390625" style="117" customWidth="1"/>
    <col min="11" max="11" width="17.875" style="117" customWidth="1"/>
    <col min="12" max="12" width="17.00390625" style="117" customWidth="1"/>
    <col min="13" max="13" width="19.625" style="117" customWidth="1"/>
    <col min="14" max="14" width="17.25390625" style="117" customWidth="1"/>
    <col min="15" max="15" width="16.75390625" style="117" customWidth="1"/>
    <col min="16" max="16" width="16.875" style="117" customWidth="1"/>
    <col min="17" max="17" width="17.25390625" style="117" customWidth="1"/>
    <col min="18" max="18" width="19.00390625" style="117" customWidth="1"/>
    <col min="19" max="19" width="16.00390625" style="117" customWidth="1"/>
    <col min="20" max="20" width="18.375" style="117" customWidth="1"/>
    <col min="21" max="21" width="15.00390625" style="117" customWidth="1"/>
    <col min="22" max="22" width="16.625" style="117" customWidth="1"/>
    <col min="23" max="23" width="18.75390625" style="117" customWidth="1"/>
    <col min="24" max="24" width="16.75390625" style="117" customWidth="1"/>
    <col min="25" max="16384" width="9.125" style="117" customWidth="1"/>
  </cols>
  <sheetData>
    <row r="1" ht="15.75">
      <c r="W1" s="288" t="s">
        <v>916</v>
      </c>
    </row>
    <row r="2" ht="15.75">
      <c r="W2" s="289" t="s">
        <v>394</v>
      </c>
    </row>
    <row r="3" ht="15.75">
      <c r="W3" s="290" t="s">
        <v>879</v>
      </c>
    </row>
    <row r="4" ht="15.75">
      <c r="W4" s="290" t="s">
        <v>941</v>
      </c>
    </row>
    <row r="7" s="118" customFormat="1" ht="12.75"/>
    <row r="9" spans="9:10" ht="12.75">
      <c r="I9" s="168"/>
      <c r="J9" s="168"/>
    </row>
    <row r="10" spans="1:10" ht="17.25" customHeight="1" hidden="1">
      <c r="A10" s="119"/>
      <c r="B10" s="119"/>
      <c r="C10" s="119"/>
      <c r="D10" s="119"/>
      <c r="E10" s="119"/>
      <c r="F10" s="119"/>
      <c r="G10" s="119"/>
      <c r="H10" s="119"/>
      <c r="I10" s="119"/>
      <c r="J10" s="119"/>
    </row>
    <row r="11" spans="1:10" ht="17.25" customHeight="1" hidden="1">
      <c r="A11" s="119"/>
      <c r="B11" s="119"/>
      <c r="C11" s="119"/>
      <c r="D11" s="119"/>
      <c r="E11" s="119"/>
      <c r="F11" s="119"/>
      <c r="G11" s="119"/>
      <c r="H11" s="119"/>
      <c r="I11" s="119"/>
      <c r="J11" s="119"/>
    </row>
    <row r="12" spans="1:10" ht="17.25" customHeight="1" hidden="1">
      <c r="A12" s="119"/>
      <c r="B12" s="119"/>
      <c r="C12" s="119"/>
      <c r="D12" s="119"/>
      <c r="E12" s="119"/>
      <c r="F12" s="119"/>
      <c r="G12" s="119"/>
      <c r="H12" s="119"/>
      <c r="I12" s="119"/>
      <c r="J12" s="119"/>
    </row>
    <row r="13" spans="1:21" ht="5.25" customHeight="1">
      <c r="A13" s="827" t="s">
        <v>932</v>
      </c>
      <c r="B13" s="827"/>
      <c r="C13" s="827"/>
      <c r="D13" s="827"/>
      <c r="E13" s="827"/>
      <c r="F13" s="827"/>
      <c r="G13" s="827"/>
      <c r="H13" s="827"/>
      <c r="I13" s="827"/>
      <c r="J13" s="827"/>
      <c r="K13" s="827"/>
      <c r="L13" s="827"/>
      <c r="M13" s="827"/>
      <c r="N13" s="827"/>
      <c r="O13" s="827"/>
      <c r="P13" s="827"/>
      <c r="Q13" s="827"/>
      <c r="R13" s="827"/>
      <c r="S13" s="827"/>
      <c r="T13" s="827"/>
      <c r="U13" s="827"/>
    </row>
    <row r="14" spans="1:21" ht="47.25" customHeight="1">
      <c r="A14" s="827"/>
      <c r="B14" s="827"/>
      <c r="C14" s="827"/>
      <c r="D14" s="827"/>
      <c r="E14" s="827"/>
      <c r="F14" s="827"/>
      <c r="G14" s="827"/>
      <c r="H14" s="827"/>
      <c r="I14" s="827"/>
      <c r="J14" s="827"/>
      <c r="K14" s="827"/>
      <c r="L14" s="827"/>
      <c r="M14" s="827"/>
      <c r="N14" s="827"/>
      <c r="O14" s="827"/>
      <c r="P14" s="827"/>
      <c r="Q14" s="827"/>
      <c r="R14" s="827"/>
      <c r="S14" s="827"/>
      <c r="T14" s="827"/>
      <c r="U14" s="827"/>
    </row>
    <row r="15" spans="1:24" ht="22.5" customHeight="1">
      <c r="A15" s="120"/>
      <c r="B15" s="120"/>
      <c r="C15" s="120"/>
      <c r="D15" s="120"/>
      <c r="E15" s="120"/>
      <c r="X15" s="117" t="s">
        <v>161</v>
      </c>
    </row>
    <row r="16" ht="13.5" thickBot="1"/>
    <row r="17" spans="1:24" s="122" customFormat="1" ht="30.75" customHeight="1" thickBot="1">
      <c r="A17" s="835" t="s">
        <v>68</v>
      </c>
      <c r="B17" s="836"/>
      <c r="C17" s="841" t="s">
        <v>689</v>
      </c>
      <c r="D17" s="842"/>
      <c r="E17" s="842"/>
      <c r="F17" s="842"/>
      <c r="G17" s="842"/>
      <c r="H17" s="842"/>
      <c r="I17" s="842"/>
      <c r="J17" s="843"/>
      <c r="K17" s="875" t="s">
        <v>718</v>
      </c>
      <c r="L17" s="876"/>
      <c r="M17" s="876"/>
      <c r="N17" s="876"/>
      <c r="O17" s="876"/>
      <c r="P17" s="876"/>
      <c r="Q17" s="841"/>
      <c r="R17" s="863" t="s">
        <v>880</v>
      </c>
      <c r="S17" s="864"/>
      <c r="T17" s="864"/>
      <c r="U17" s="864"/>
      <c r="V17" s="864"/>
      <c r="W17" s="864"/>
      <c r="X17" s="406"/>
    </row>
    <row r="18" spans="1:24" s="122" customFormat="1" ht="33.75" customHeight="1" thickBot="1">
      <c r="A18" s="837"/>
      <c r="B18" s="838"/>
      <c r="C18" s="830" t="s">
        <v>163</v>
      </c>
      <c r="D18" s="831"/>
      <c r="E18" s="831"/>
      <c r="F18" s="831"/>
      <c r="G18" s="831"/>
      <c r="H18" s="831"/>
      <c r="I18" s="832"/>
      <c r="J18" s="872" t="s">
        <v>231</v>
      </c>
      <c r="K18" s="858" t="s">
        <v>163</v>
      </c>
      <c r="L18" s="859"/>
      <c r="M18" s="859"/>
      <c r="N18" s="859"/>
      <c r="O18" s="859"/>
      <c r="P18" s="859"/>
      <c r="Q18" s="859"/>
      <c r="R18" s="865" t="s">
        <v>163</v>
      </c>
      <c r="S18" s="866"/>
      <c r="T18" s="866"/>
      <c r="U18" s="866"/>
      <c r="V18" s="866"/>
      <c r="W18" s="866"/>
      <c r="X18" s="849" t="s">
        <v>231</v>
      </c>
    </row>
    <row r="19" spans="1:24" s="122" customFormat="1" ht="68.25" customHeight="1">
      <c r="A19" s="837"/>
      <c r="B19" s="838"/>
      <c r="C19" s="848" t="s">
        <v>164</v>
      </c>
      <c r="D19" s="848"/>
      <c r="E19" s="848"/>
      <c r="F19" s="848"/>
      <c r="G19" s="610" t="s">
        <v>842</v>
      </c>
      <c r="H19" s="610" t="s">
        <v>509</v>
      </c>
      <c r="I19" s="284" t="s">
        <v>453</v>
      </c>
      <c r="J19" s="873"/>
      <c r="K19" s="877" t="s">
        <v>164</v>
      </c>
      <c r="L19" s="848"/>
      <c r="M19" s="848"/>
      <c r="N19" s="848"/>
      <c r="O19" s="123" t="s">
        <v>842</v>
      </c>
      <c r="P19" s="121" t="s">
        <v>453</v>
      </c>
      <c r="Q19" s="860" t="s">
        <v>231</v>
      </c>
      <c r="R19" s="867" t="s">
        <v>164</v>
      </c>
      <c r="S19" s="868"/>
      <c r="T19" s="868"/>
      <c r="U19" s="869"/>
      <c r="V19" s="123" t="s">
        <v>842</v>
      </c>
      <c r="W19" s="407" t="s">
        <v>453</v>
      </c>
      <c r="X19" s="850"/>
    </row>
    <row r="20" spans="1:24" s="122" customFormat="1" ht="24.75" customHeight="1">
      <c r="A20" s="837"/>
      <c r="B20" s="838"/>
      <c r="C20" s="821" t="s">
        <v>630</v>
      </c>
      <c r="D20" s="824" t="s">
        <v>455</v>
      </c>
      <c r="E20" s="824" t="s">
        <v>454</v>
      </c>
      <c r="F20" s="824" t="s">
        <v>127</v>
      </c>
      <c r="G20" s="855" t="s">
        <v>843</v>
      </c>
      <c r="H20" s="824" t="s">
        <v>631</v>
      </c>
      <c r="I20" s="824" t="s">
        <v>454</v>
      </c>
      <c r="J20" s="873"/>
      <c r="K20" s="852" t="s">
        <v>630</v>
      </c>
      <c r="L20" s="824" t="s">
        <v>455</v>
      </c>
      <c r="M20" s="824" t="s">
        <v>454</v>
      </c>
      <c r="N20" s="824" t="s">
        <v>127</v>
      </c>
      <c r="O20" s="855" t="s">
        <v>843</v>
      </c>
      <c r="P20" s="824" t="s">
        <v>454</v>
      </c>
      <c r="Q20" s="861"/>
      <c r="R20" s="852" t="s">
        <v>630</v>
      </c>
      <c r="S20" s="824" t="s">
        <v>455</v>
      </c>
      <c r="T20" s="824" t="s">
        <v>454</v>
      </c>
      <c r="U20" s="824" t="s">
        <v>127</v>
      </c>
      <c r="V20" s="855" t="s">
        <v>843</v>
      </c>
      <c r="W20" s="860" t="s">
        <v>454</v>
      </c>
      <c r="X20" s="850"/>
    </row>
    <row r="21" spans="1:24" s="122" customFormat="1" ht="24.75" customHeight="1">
      <c r="A21" s="837"/>
      <c r="B21" s="838"/>
      <c r="C21" s="822"/>
      <c r="D21" s="825"/>
      <c r="E21" s="825"/>
      <c r="F21" s="825"/>
      <c r="G21" s="856"/>
      <c r="H21" s="825"/>
      <c r="I21" s="825"/>
      <c r="J21" s="873"/>
      <c r="K21" s="853"/>
      <c r="L21" s="825"/>
      <c r="M21" s="825"/>
      <c r="N21" s="825"/>
      <c r="O21" s="856"/>
      <c r="P21" s="825"/>
      <c r="Q21" s="861"/>
      <c r="R21" s="853"/>
      <c r="S21" s="825"/>
      <c r="T21" s="825"/>
      <c r="U21" s="825"/>
      <c r="V21" s="856"/>
      <c r="W21" s="861"/>
      <c r="X21" s="850"/>
    </row>
    <row r="22" spans="1:24" s="122" customFormat="1" ht="24.75" customHeight="1">
      <c r="A22" s="837"/>
      <c r="B22" s="838"/>
      <c r="C22" s="822"/>
      <c r="D22" s="825"/>
      <c r="E22" s="825"/>
      <c r="F22" s="825"/>
      <c r="G22" s="856"/>
      <c r="H22" s="825"/>
      <c r="I22" s="825"/>
      <c r="J22" s="873"/>
      <c r="K22" s="853"/>
      <c r="L22" s="825"/>
      <c r="M22" s="825"/>
      <c r="N22" s="825"/>
      <c r="O22" s="856"/>
      <c r="P22" s="825"/>
      <c r="Q22" s="861"/>
      <c r="R22" s="853"/>
      <c r="S22" s="825"/>
      <c r="T22" s="825"/>
      <c r="U22" s="825"/>
      <c r="V22" s="856"/>
      <c r="W22" s="861"/>
      <c r="X22" s="850"/>
    </row>
    <row r="23" spans="1:24" s="122" customFormat="1" ht="24.75" customHeight="1">
      <c r="A23" s="837"/>
      <c r="B23" s="838"/>
      <c r="C23" s="822"/>
      <c r="D23" s="825"/>
      <c r="E23" s="825"/>
      <c r="F23" s="825"/>
      <c r="G23" s="856"/>
      <c r="H23" s="825"/>
      <c r="I23" s="825"/>
      <c r="J23" s="873"/>
      <c r="K23" s="853"/>
      <c r="L23" s="825"/>
      <c r="M23" s="825"/>
      <c r="N23" s="825"/>
      <c r="O23" s="856"/>
      <c r="P23" s="825"/>
      <c r="Q23" s="861"/>
      <c r="R23" s="853"/>
      <c r="S23" s="825"/>
      <c r="T23" s="825"/>
      <c r="U23" s="825"/>
      <c r="V23" s="856"/>
      <c r="W23" s="861"/>
      <c r="X23" s="850"/>
    </row>
    <row r="24" spans="1:24" s="122" customFormat="1" ht="153.75" customHeight="1" thickBot="1">
      <c r="A24" s="839"/>
      <c r="B24" s="840"/>
      <c r="C24" s="823"/>
      <c r="D24" s="826"/>
      <c r="E24" s="826"/>
      <c r="F24" s="826"/>
      <c r="G24" s="857"/>
      <c r="H24" s="826"/>
      <c r="I24" s="826"/>
      <c r="J24" s="874"/>
      <c r="K24" s="854"/>
      <c r="L24" s="826"/>
      <c r="M24" s="826"/>
      <c r="N24" s="826"/>
      <c r="O24" s="857"/>
      <c r="P24" s="826"/>
      <c r="Q24" s="862"/>
      <c r="R24" s="854"/>
      <c r="S24" s="826"/>
      <c r="T24" s="826"/>
      <c r="U24" s="826"/>
      <c r="V24" s="857"/>
      <c r="W24" s="862"/>
      <c r="X24" s="851"/>
    </row>
    <row r="25" spans="1:24" s="122" customFormat="1" ht="29.25" customHeight="1" thickBot="1">
      <c r="A25" s="844">
        <v>1</v>
      </c>
      <c r="B25" s="845"/>
      <c r="C25" s="130">
        <v>2</v>
      </c>
      <c r="D25" s="130">
        <v>3</v>
      </c>
      <c r="E25" s="130">
        <v>4</v>
      </c>
      <c r="F25" s="130" t="s">
        <v>907</v>
      </c>
      <c r="G25" s="126">
        <v>6</v>
      </c>
      <c r="H25" s="126">
        <v>7</v>
      </c>
      <c r="I25" s="126">
        <v>8</v>
      </c>
      <c r="J25" s="388" t="s">
        <v>908</v>
      </c>
      <c r="K25" s="207">
        <v>10</v>
      </c>
      <c r="L25" s="130">
        <v>11</v>
      </c>
      <c r="M25" s="130">
        <v>12</v>
      </c>
      <c r="N25" s="130" t="s">
        <v>909</v>
      </c>
      <c r="O25" s="126">
        <v>14</v>
      </c>
      <c r="P25" s="126">
        <v>15</v>
      </c>
      <c r="Q25" s="208" t="s">
        <v>844</v>
      </c>
      <c r="R25" s="207">
        <v>17</v>
      </c>
      <c r="S25" s="130">
        <v>18</v>
      </c>
      <c r="T25" s="130">
        <v>19</v>
      </c>
      <c r="U25" s="130" t="s">
        <v>910</v>
      </c>
      <c r="V25" s="126">
        <v>21</v>
      </c>
      <c r="W25" s="126">
        <v>22</v>
      </c>
      <c r="X25" s="133" t="s">
        <v>911</v>
      </c>
    </row>
    <row r="26" spans="1:24" ht="18.75" customHeight="1">
      <c r="A26" s="846" t="s">
        <v>155</v>
      </c>
      <c r="B26" s="847"/>
      <c r="C26" s="77">
        <v>425.705</v>
      </c>
      <c r="D26" s="77">
        <v>16.9765</v>
      </c>
      <c r="E26" s="77">
        <v>913.859</v>
      </c>
      <c r="F26" s="173">
        <f>C26+D26+E26</f>
        <v>1356.5405</v>
      </c>
      <c r="G26" s="173"/>
      <c r="H26" s="173">
        <v>122.7335</v>
      </c>
      <c r="I26" s="173">
        <v>2727.105</v>
      </c>
      <c r="J26" s="680">
        <f>F26+G26+H26+I26</f>
        <v>4206.379</v>
      </c>
      <c r="K26" s="606">
        <f>C26</f>
        <v>425.705</v>
      </c>
      <c r="L26" s="77">
        <v>16.9765</v>
      </c>
      <c r="M26" s="77">
        <v>913.859</v>
      </c>
      <c r="N26" s="173">
        <f>K26+L26+M26</f>
        <v>1356.5405</v>
      </c>
      <c r="O26" s="173"/>
      <c r="P26" s="173">
        <v>2727.105</v>
      </c>
      <c r="Q26" s="681">
        <f>N26+P26+O26</f>
        <v>4083.6455</v>
      </c>
      <c r="R26" s="606">
        <v>425.705</v>
      </c>
      <c r="S26" s="77">
        <v>16.9765</v>
      </c>
      <c r="T26" s="77">
        <v>913.859</v>
      </c>
      <c r="U26" s="173">
        <f>R26+S26+T26</f>
        <v>1356.5405</v>
      </c>
      <c r="V26" s="173"/>
      <c r="W26" s="173">
        <v>2727.105</v>
      </c>
      <c r="X26" s="682">
        <f aca="true" t="shared" si="0" ref="X26:X32">U26+V26+W26</f>
        <v>4083.6455</v>
      </c>
    </row>
    <row r="27" spans="1:24" ht="18.75" customHeight="1">
      <c r="A27" s="870" t="s">
        <v>156</v>
      </c>
      <c r="B27" s="871"/>
      <c r="C27" s="124"/>
      <c r="D27" s="77">
        <v>16.9765</v>
      </c>
      <c r="E27" s="78">
        <v>940.513</v>
      </c>
      <c r="F27" s="173">
        <f aca="true" t="shared" si="1" ref="F27:F32">C27+D27+E27</f>
        <v>957.4895</v>
      </c>
      <c r="G27" s="173">
        <v>14.803</v>
      </c>
      <c r="H27" s="173">
        <v>195.0335</v>
      </c>
      <c r="I27" s="173">
        <v>3156.755</v>
      </c>
      <c r="J27" s="680">
        <f aca="true" t="shared" si="2" ref="J27:J32">F27+G27+H27+I27</f>
        <v>4324.081</v>
      </c>
      <c r="K27" s="607"/>
      <c r="L27" s="78">
        <v>16.9765</v>
      </c>
      <c r="M27" s="78">
        <v>940.513</v>
      </c>
      <c r="N27" s="173">
        <f aca="true" t="shared" si="3" ref="N27:N32">K27+L27+M27</f>
        <v>957.4895</v>
      </c>
      <c r="O27" s="173">
        <v>15.558</v>
      </c>
      <c r="P27" s="173">
        <v>3156.755</v>
      </c>
      <c r="Q27" s="681">
        <f aca="true" t="shared" si="4" ref="Q27:Q32">N27+P27+O27</f>
        <v>4129.8025</v>
      </c>
      <c r="R27" s="607"/>
      <c r="S27" s="78">
        <v>16.9765</v>
      </c>
      <c r="T27" s="77">
        <v>940.513</v>
      </c>
      <c r="U27" s="173">
        <f aca="true" t="shared" si="5" ref="U27:U32">R27+S27+T27</f>
        <v>957.4895</v>
      </c>
      <c r="V27" s="173">
        <v>15.558</v>
      </c>
      <c r="W27" s="173">
        <v>3156.755</v>
      </c>
      <c r="X27" s="682">
        <f t="shared" si="0"/>
        <v>4129.8025</v>
      </c>
    </row>
    <row r="28" spans="1:24" ht="18.75" customHeight="1">
      <c r="A28" s="833" t="s">
        <v>159</v>
      </c>
      <c r="B28" s="834"/>
      <c r="C28" s="124"/>
      <c r="D28" s="77">
        <v>16.9765</v>
      </c>
      <c r="E28" s="78">
        <v>3071.212</v>
      </c>
      <c r="F28" s="173">
        <f t="shared" si="1"/>
        <v>3088.1885</v>
      </c>
      <c r="G28" s="173">
        <v>18.079</v>
      </c>
      <c r="H28" s="173">
        <v>182.8645</v>
      </c>
      <c r="I28" s="173">
        <v>4458.133</v>
      </c>
      <c r="J28" s="680">
        <f t="shared" si="2"/>
        <v>7747.265</v>
      </c>
      <c r="K28" s="607"/>
      <c r="L28" s="78">
        <v>16.9765</v>
      </c>
      <c r="M28" s="78">
        <v>3071.212</v>
      </c>
      <c r="N28" s="173">
        <f t="shared" si="3"/>
        <v>3088.1885</v>
      </c>
      <c r="O28" s="173">
        <v>19.001</v>
      </c>
      <c r="P28" s="173">
        <v>4458.133</v>
      </c>
      <c r="Q28" s="681">
        <f t="shared" si="4"/>
        <v>7565.3225</v>
      </c>
      <c r="R28" s="607"/>
      <c r="S28" s="78">
        <v>16.9765</v>
      </c>
      <c r="T28" s="77">
        <v>3071.212</v>
      </c>
      <c r="U28" s="173">
        <f t="shared" si="5"/>
        <v>3088.1885</v>
      </c>
      <c r="V28" s="173">
        <v>19.001</v>
      </c>
      <c r="W28" s="173">
        <v>4458.133</v>
      </c>
      <c r="X28" s="682">
        <f t="shared" si="0"/>
        <v>7565.3225</v>
      </c>
    </row>
    <row r="29" spans="1:24" ht="18.75" customHeight="1">
      <c r="A29" s="833" t="s">
        <v>160</v>
      </c>
      <c r="B29" s="834"/>
      <c r="C29" s="77">
        <v>425.705</v>
      </c>
      <c r="D29" s="77">
        <v>16.9765</v>
      </c>
      <c r="E29" s="78">
        <v>4254.47</v>
      </c>
      <c r="F29" s="173">
        <f t="shared" si="1"/>
        <v>4697.1515</v>
      </c>
      <c r="G29" s="173">
        <v>19.697</v>
      </c>
      <c r="H29" s="124">
        <v>50.0799</v>
      </c>
      <c r="I29" s="173">
        <v>1599.946</v>
      </c>
      <c r="J29" s="680">
        <f t="shared" si="2"/>
        <v>6366.8744</v>
      </c>
      <c r="K29" s="607">
        <f>C29</f>
        <v>425.705</v>
      </c>
      <c r="L29" s="77">
        <v>16.9765</v>
      </c>
      <c r="M29" s="78">
        <v>4254.47</v>
      </c>
      <c r="N29" s="173">
        <f t="shared" si="3"/>
        <v>4697.1515</v>
      </c>
      <c r="O29" s="124">
        <v>20.701</v>
      </c>
      <c r="P29" s="173">
        <v>1599.946</v>
      </c>
      <c r="Q29" s="681">
        <f t="shared" si="4"/>
        <v>6317.7985</v>
      </c>
      <c r="R29" s="606">
        <v>425.705</v>
      </c>
      <c r="S29" s="78">
        <v>16.9765</v>
      </c>
      <c r="T29" s="77">
        <v>4254.47</v>
      </c>
      <c r="U29" s="173">
        <f t="shared" si="5"/>
        <v>4697.1515</v>
      </c>
      <c r="V29" s="124">
        <v>20.701</v>
      </c>
      <c r="W29" s="173">
        <v>1599.946</v>
      </c>
      <c r="X29" s="682">
        <f t="shared" si="0"/>
        <v>6317.7985</v>
      </c>
    </row>
    <row r="30" spans="1:24" ht="18.75" customHeight="1">
      <c r="A30" s="833" t="s">
        <v>157</v>
      </c>
      <c r="B30" s="834"/>
      <c r="C30" s="77">
        <v>425.705</v>
      </c>
      <c r="D30" s="77">
        <v>16.9765</v>
      </c>
      <c r="E30" s="78">
        <v>1713.244</v>
      </c>
      <c r="F30" s="173">
        <f t="shared" si="1"/>
        <v>2155.9255</v>
      </c>
      <c r="G30" s="173">
        <v>22.993</v>
      </c>
      <c r="H30" s="124">
        <v>50.0799</v>
      </c>
      <c r="I30" s="173">
        <v>1964.747</v>
      </c>
      <c r="J30" s="680">
        <f t="shared" si="2"/>
        <v>4193.7454</v>
      </c>
      <c r="K30" s="607">
        <f>C30</f>
        <v>425.705</v>
      </c>
      <c r="L30" s="77">
        <v>16.9765</v>
      </c>
      <c r="M30" s="78">
        <v>1713.244</v>
      </c>
      <c r="N30" s="173">
        <f t="shared" si="3"/>
        <v>2155.9255</v>
      </c>
      <c r="O30" s="124">
        <v>24.166</v>
      </c>
      <c r="P30" s="173">
        <v>1964.747</v>
      </c>
      <c r="Q30" s="681">
        <f t="shared" si="4"/>
        <v>4144.8385</v>
      </c>
      <c r="R30" s="606">
        <v>425.705</v>
      </c>
      <c r="S30" s="78">
        <v>16.9765</v>
      </c>
      <c r="T30" s="77">
        <v>1713.244</v>
      </c>
      <c r="U30" s="173">
        <f t="shared" si="5"/>
        <v>2155.9255</v>
      </c>
      <c r="V30" s="124">
        <v>24.166</v>
      </c>
      <c r="W30" s="173">
        <v>1964.747</v>
      </c>
      <c r="X30" s="682">
        <f t="shared" si="0"/>
        <v>4144.8385</v>
      </c>
    </row>
    <row r="31" spans="1:24" ht="18.75" customHeight="1">
      <c r="A31" s="870" t="s">
        <v>158</v>
      </c>
      <c r="B31" s="871"/>
      <c r="C31" s="124"/>
      <c r="D31" s="77">
        <v>16.9765</v>
      </c>
      <c r="E31" s="78">
        <v>540.822</v>
      </c>
      <c r="F31" s="173">
        <f t="shared" si="1"/>
        <v>557.7985</v>
      </c>
      <c r="G31" s="173">
        <v>22.993</v>
      </c>
      <c r="H31" s="173">
        <v>149.1645</v>
      </c>
      <c r="I31" s="173">
        <v>2502.645</v>
      </c>
      <c r="J31" s="680">
        <f t="shared" si="2"/>
        <v>3232.601</v>
      </c>
      <c r="K31" s="607"/>
      <c r="L31" s="77">
        <v>16.9765</v>
      </c>
      <c r="M31" s="78">
        <v>540.822</v>
      </c>
      <c r="N31" s="173">
        <f t="shared" si="3"/>
        <v>557.7985</v>
      </c>
      <c r="O31" s="173">
        <v>24.166</v>
      </c>
      <c r="P31" s="173">
        <v>2502.645</v>
      </c>
      <c r="Q31" s="681">
        <f t="shared" si="4"/>
        <v>3084.6095</v>
      </c>
      <c r="R31" s="607"/>
      <c r="S31" s="78">
        <v>16.9765</v>
      </c>
      <c r="T31" s="77">
        <v>540.822</v>
      </c>
      <c r="U31" s="173">
        <f t="shared" si="5"/>
        <v>557.7985</v>
      </c>
      <c r="V31" s="173">
        <v>24.166</v>
      </c>
      <c r="W31" s="173">
        <v>2502.645</v>
      </c>
      <c r="X31" s="682">
        <f t="shared" si="0"/>
        <v>3084.6095</v>
      </c>
    </row>
    <row r="32" spans="1:24" ht="18.75" customHeight="1" thickBot="1">
      <c r="A32" s="131" t="s">
        <v>153</v>
      </c>
      <c r="B32" s="132"/>
      <c r="C32" s="128"/>
      <c r="D32" s="127">
        <v>120.24187</v>
      </c>
      <c r="E32" s="127"/>
      <c r="F32" s="173">
        <f t="shared" si="1"/>
        <v>120.24187</v>
      </c>
      <c r="G32" s="683"/>
      <c r="H32" s="128"/>
      <c r="I32" s="683"/>
      <c r="J32" s="680">
        <f t="shared" si="2"/>
        <v>120.24187</v>
      </c>
      <c r="K32" s="608"/>
      <c r="L32" s="127">
        <v>120.24187</v>
      </c>
      <c r="M32" s="127"/>
      <c r="N32" s="173">
        <f t="shared" si="3"/>
        <v>120.24187</v>
      </c>
      <c r="O32" s="128"/>
      <c r="P32" s="127"/>
      <c r="Q32" s="681">
        <f t="shared" si="4"/>
        <v>120.24187</v>
      </c>
      <c r="R32" s="608"/>
      <c r="S32" s="127">
        <v>120.24187</v>
      </c>
      <c r="T32" s="127"/>
      <c r="U32" s="173">
        <f t="shared" si="5"/>
        <v>120.24187</v>
      </c>
      <c r="V32" s="128">
        <v>0</v>
      </c>
      <c r="W32" s="127"/>
      <c r="X32" s="682">
        <f t="shared" si="0"/>
        <v>120.24187</v>
      </c>
    </row>
    <row r="33" spans="1:24" ht="18.75" customHeight="1" thickBot="1">
      <c r="A33" s="828" t="s">
        <v>87</v>
      </c>
      <c r="B33" s="829"/>
      <c r="C33" s="129">
        <f aca="true" t="shared" si="6" ref="C33:I33">SUM(C26:C32)</f>
        <v>1277.115</v>
      </c>
      <c r="D33" s="129">
        <f t="shared" si="6"/>
        <v>222.10087000000001</v>
      </c>
      <c r="E33" s="129">
        <f t="shared" si="6"/>
        <v>11434.12</v>
      </c>
      <c r="F33" s="129">
        <f t="shared" si="6"/>
        <v>12933.33587</v>
      </c>
      <c r="G33" s="129">
        <f t="shared" si="6"/>
        <v>98.565</v>
      </c>
      <c r="H33" s="129">
        <f t="shared" si="6"/>
        <v>749.9557999999998</v>
      </c>
      <c r="I33" s="129">
        <f t="shared" si="6"/>
        <v>16409.331</v>
      </c>
      <c r="J33" s="684">
        <f>SUM(J26:J32)</f>
        <v>30191.18767</v>
      </c>
      <c r="K33" s="609">
        <f aca="true" t="shared" si="7" ref="K33:X33">SUM(K26:K32)</f>
        <v>1277.115</v>
      </c>
      <c r="L33" s="129">
        <f t="shared" si="7"/>
        <v>222.10087000000001</v>
      </c>
      <c r="M33" s="129">
        <f t="shared" si="7"/>
        <v>11434.12</v>
      </c>
      <c r="N33" s="129">
        <f t="shared" si="7"/>
        <v>12933.33587</v>
      </c>
      <c r="O33" s="129">
        <f t="shared" si="7"/>
        <v>103.592</v>
      </c>
      <c r="P33" s="129">
        <f t="shared" si="7"/>
        <v>16409.331</v>
      </c>
      <c r="Q33" s="685">
        <f t="shared" si="7"/>
        <v>29446.25887</v>
      </c>
      <c r="R33" s="609">
        <f t="shared" si="7"/>
        <v>1277.115</v>
      </c>
      <c r="S33" s="129">
        <f t="shared" si="7"/>
        <v>222.10087000000001</v>
      </c>
      <c r="T33" s="129">
        <f t="shared" si="7"/>
        <v>11434.12</v>
      </c>
      <c r="U33" s="129">
        <f t="shared" si="7"/>
        <v>12933.33587</v>
      </c>
      <c r="V33" s="129">
        <f t="shared" si="7"/>
        <v>103.592</v>
      </c>
      <c r="W33" s="129">
        <f t="shared" si="7"/>
        <v>16409.331</v>
      </c>
      <c r="X33" s="686">
        <f t="shared" si="7"/>
        <v>29446.25887</v>
      </c>
    </row>
    <row r="36" ht="12.75">
      <c r="J36" s="118"/>
    </row>
    <row r="37" ht="15.75" customHeight="1"/>
    <row r="39" ht="45" customHeight="1"/>
    <row r="40" ht="45" customHeight="1"/>
    <row r="41" ht="45" customHeight="1"/>
    <row r="42" ht="45" customHeight="1"/>
    <row r="43" ht="45" customHeight="1"/>
  </sheetData>
  <sheetProtection/>
  <mergeCells count="41">
    <mergeCell ref="K17:Q17"/>
    <mergeCell ref="F20:F24"/>
    <mergeCell ref="O20:O24"/>
    <mergeCell ref="D20:D24"/>
    <mergeCell ref="M20:M24"/>
    <mergeCell ref="L20:L24"/>
    <mergeCell ref="K19:N19"/>
    <mergeCell ref="Q19:Q24"/>
    <mergeCell ref="A31:B31"/>
    <mergeCell ref="A27:B27"/>
    <mergeCell ref="J18:J24"/>
    <mergeCell ref="A30:B30"/>
    <mergeCell ref="G20:G24"/>
    <mergeCell ref="N20:N24"/>
    <mergeCell ref="H20:H24"/>
    <mergeCell ref="W20:W24"/>
    <mergeCell ref="R17:W17"/>
    <mergeCell ref="R18:W18"/>
    <mergeCell ref="R19:U19"/>
    <mergeCell ref="U20:U24"/>
    <mergeCell ref="R20:R24"/>
    <mergeCell ref="C17:J17"/>
    <mergeCell ref="A25:B25"/>
    <mergeCell ref="A26:B26"/>
    <mergeCell ref="E20:E24"/>
    <mergeCell ref="C19:F19"/>
    <mergeCell ref="X18:X24"/>
    <mergeCell ref="K20:K24"/>
    <mergeCell ref="V20:V24"/>
    <mergeCell ref="S20:S24"/>
    <mergeCell ref="K18:Q18"/>
    <mergeCell ref="C20:C24"/>
    <mergeCell ref="T20:T24"/>
    <mergeCell ref="A13:U14"/>
    <mergeCell ref="P20:P24"/>
    <mergeCell ref="A33:B33"/>
    <mergeCell ref="C18:I18"/>
    <mergeCell ref="A29:B29"/>
    <mergeCell ref="A28:B28"/>
    <mergeCell ref="A17:B24"/>
    <mergeCell ref="I20:I24"/>
  </mergeCells>
  <printOptions/>
  <pageMargins left="0.31496062992125984" right="0.11811023622047245" top="0.15748031496062992" bottom="0.15748031496062992" header="0.31496062992125984" footer="0.31496062992125984"/>
  <pageSetup fitToHeight="1" fitToWidth="1" horizontalDpi="600" verticalDpi="600" orientation="landscape" paperSize="9" scale="3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13"/>
  <sheetViews>
    <sheetView zoomScalePageLayoutView="0" workbookViewId="0" topLeftCell="A1">
      <selection activeCell="G13" sqref="G13"/>
    </sheetView>
  </sheetViews>
  <sheetFormatPr defaultColWidth="9.00390625" defaultRowHeight="12.75"/>
  <cols>
    <col min="1" max="1" width="7.00390625" style="0" customWidth="1"/>
    <col min="2" max="2" width="37.625" style="0" customWidth="1"/>
    <col min="3" max="3" width="18.125" style="0" customWidth="1"/>
    <col min="4" max="4" width="14.875" style="0" customWidth="1"/>
    <col min="5" max="5" width="13.75390625" style="0" customWidth="1"/>
    <col min="6" max="6" width="16.625" style="0" customWidth="1"/>
  </cols>
  <sheetData>
    <row r="1" spans="1:6" ht="15.75">
      <c r="A1" s="1"/>
      <c r="F1" s="93" t="s">
        <v>939</v>
      </c>
    </row>
    <row r="2" spans="1:6" ht="15.75">
      <c r="A2" s="1"/>
      <c r="F2" s="104" t="s">
        <v>394</v>
      </c>
    </row>
    <row r="3" spans="1:6" ht="15.75">
      <c r="A3" s="1"/>
      <c r="F3" s="372" t="s">
        <v>879</v>
      </c>
    </row>
    <row r="4" spans="1:6" ht="15.75">
      <c r="A4" s="1"/>
      <c r="C4" s="499"/>
      <c r="F4" s="136" t="s">
        <v>941</v>
      </c>
    </row>
    <row r="5" spans="1:4" ht="15.75">
      <c r="A5" s="1"/>
      <c r="C5" s="499"/>
      <c r="D5" s="136"/>
    </row>
    <row r="6" spans="1:6" ht="12.75" customHeight="1">
      <c r="A6" s="878" t="s">
        <v>875</v>
      </c>
      <c r="B6" s="878"/>
      <c r="C6" s="878"/>
      <c r="D6" s="878"/>
      <c r="E6" s="878"/>
      <c r="F6" s="878"/>
    </row>
    <row r="7" spans="1:6" ht="34.5" customHeight="1">
      <c r="A7" s="878"/>
      <c r="B7" s="878"/>
      <c r="C7" s="878"/>
      <c r="D7" s="878"/>
      <c r="E7" s="878"/>
      <c r="F7" s="878"/>
    </row>
    <row r="8" spans="1:4" ht="15.75">
      <c r="A8" s="500"/>
      <c r="B8" s="500"/>
      <c r="C8" s="500"/>
      <c r="D8" s="500"/>
    </row>
    <row r="9" ht="16.5" thickBot="1">
      <c r="F9" s="12" t="s">
        <v>161</v>
      </c>
    </row>
    <row r="10" spans="1:6" ht="12.75">
      <c r="A10" s="879" t="s">
        <v>14</v>
      </c>
      <c r="B10" s="880" t="s">
        <v>876</v>
      </c>
      <c r="C10" s="880" t="s">
        <v>877</v>
      </c>
      <c r="D10" s="881" t="s">
        <v>689</v>
      </c>
      <c r="E10" s="881" t="s">
        <v>718</v>
      </c>
      <c r="F10" s="881" t="s">
        <v>880</v>
      </c>
    </row>
    <row r="11" spans="1:6" ht="12.75">
      <c r="A11" s="853"/>
      <c r="B11" s="825"/>
      <c r="C11" s="825"/>
      <c r="D11" s="882"/>
      <c r="E11" s="882"/>
      <c r="F11" s="882"/>
    </row>
    <row r="12" spans="1:6" ht="43.5" customHeight="1" thickBot="1">
      <c r="A12" s="854"/>
      <c r="B12" s="826"/>
      <c r="C12" s="826"/>
      <c r="D12" s="883"/>
      <c r="E12" s="883"/>
      <c r="F12" s="883"/>
    </row>
    <row r="13" spans="1:6" ht="79.5" thickBot="1">
      <c r="A13" s="498">
        <v>1</v>
      </c>
      <c r="B13" s="497" t="s">
        <v>878</v>
      </c>
      <c r="C13" s="497" t="s">
        <v>206</v>
      </c>
      <c r="D13" s="501">
        <v>2029.7</v>
      </c>
      <c r="E13" s="501">
        <v>2022</v>
      </c>
      <c r="F13" s="501">
        <v>1925.7</v>
      </c>
    </row>
  </sheetData>
  <sheetProtection/>
  <mergeCells count="7">
    <mergeCell ref="A6:F7"/>
    <mergeCell ref="A10:A12"/>
    <mergeCell ref="B10:B12"/>
    <mergeCell ref="C10:C12"/>
    <mergeCell ref="D10:D12"/>
    <mergeCell ref="E10:E12"/>
    <mergeCell ref="F10:F12"/>
  </mergeCells>
  <printOptions/>
  <pageMargins left="0.7" right="0.7" top="0.75" bottom="0.75" header="0.3" footer="0.3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137"/>
  <sheetViews>
    <sheetView zoomScalePageLayoutView="0" workbookViewId="0" topLeftCell="A18">
      <selection activeCell="J137" sqref="J137:L139"/>
    </sheetView>
  </sheetViews>
  <sheetFormatPr defaultColWidth="9.00390625" defaultRowHeight="12.75"/>
  <cols>
    <col min="1" max="1" width="6.625" style="0" customWidth="1"/>
    <col min="2" max="2" width="4.375" style="0" customWidth="1"/>
    <col min="3" max="3" width="4.875" style="0" customWidth="1"/>
    <col min="4" max="4" width="4.375" style="0" customWidth="1"/>
    <col min="5" max="5" width="6.625" style="0" customWidth="1"/>
    <col min="6" max="6" width="4.75390625" style="0" customWidth="1"/>
    <col min="7" max="8" width="6.625" style="0" customWidth="1"/>
    <col min="9" max="9" width="55.125" style="0" customWidth="1"/>
    <col min="10" max="12" width="15.00390625" style="0" customWidth="1"/>
    <col min="13" max="13" width="44.75390625" style="0" customWidth="1"/>
    <col min="14" max="14" width="11.75390625" style="0" customWidth="1"/>
    <col min="15" max="15" width="12.375" style="0" customWidth="1"/>
  </cols>
  <sheetData>
    <row r="1" spans="1:12" ht="15.75">
      <c r="A1" s="662"/>
      <c r="B1" s="662"/>
      <c r="C1" s="662"/>
      <c r="D1" s="662"/>
      <c r="E1" s="662"/>
      <c r="F1" s="662"/>
      <c r="G1" s="662"/>
      <c r="H1" s="662"/>
      <c r="J1" s="662"/>
      <c r="K1" s="662"/>
      <c r="L1" s="134" t="s">
        <v>935</v>
      </c>
    </row>
    <row r="2" spans="1:12" ht="15.75">
      <c r="A2" s="662"/>
      <c r="B2" s="662"/>
      <c r="C2" s="662"/>
      <c r="D2" s="662"/>
      <c r="E2" s="662"/>
      <c r="F2" s="662"/>
      <c r="G2" s="662"/>
      <c r="H2" s="662"/>
      <c r="J2" s="662"/>
      <c r="K2" s="662"/>
      <c r="L2" s="372" t="s">
        <v>395</v>
      </c>
    </row>
    <row r="3" spans="1:12" ht="15.75">
      <c r="A3" s="662"/>
      <c r="B3" s="662"/>
      <c r="C3" s="662"/>
      <c r="D3" s="662"/>
      <c r="E3" s="662"/>
      <c r="F3" s="662"/>
      <c r="G3" s="662"/>
      <c r="H3" s="662"/>
      <c r="J3" s="662"/>
      <c r="K3" s="662"/>
      <c r="L3" s="372" t="s">
        <v>879</v>
      </c>
    </row>
    <row r="4" spans="1:12" ht="15.75">
      <c r="A4" s="662"/>
      <c r="B4" s="662"/>
      <c r="C4" s="662"/>
      <c r="D4" s="662"/>
      <c r="E4" s="662"/>
      <c r="F4" s="662"/>
      <c r="G4" s="662"/>
      <c r="H4" s="662"/>
      <c r="J4" s="662"/>
      <c r="K4" s="662"/>
      <c r="L4" s="372" t="s">
        <v>941</v>
      </c>
    </row>
    <row r="5" spans="1:12" ht="15.75">
      <c r="A5" s="662"/>
      <c r="B5" s="662"/>
      <c r="C5" s="662"/>
      <c r="D5" s="662"/>
      <c r="E5" s="662"/>
      <c r="F5" s="662"/>
      <c r="G5" s="662"/>
      <c r="H5" s="662"/>
      <c r="I5" s="663"/>
      <c r="J5" s="662"/>
      <c r="K5" s="662"/>
      <c r="L5" s="662"/>
    </row>
    <row r="6" spans="1:12" ht="15.75">
      <c r="A6" s="663"/>
      <c r="B6" s="663"/>
      <c r="C6" s="663"/>
      <c r="D6" s="663"/>
      <c r="E6" s="663"/>
      <c r="F6" s="663"/>
      <c r="G6" s="663"/>
      <c r="H6" s="663"/>
      <c r="I6" s="663"/>
      <c r="J6" s="664"/>
      <c r="K6" s="663"/>
      <c r="L6" s="663"/>
    </row>
    <row r="7" spans="1:12" ht="15.75">
      <c r="A7" s="721" t="s">
        <v>900</v>
      </c>
      <c r="B7" s="721"/>
      <c r="C7" s="721"/>
      <c r="D7" s="721"/>
      <c r="E7" s="721"/>
      <c r="F7" s="721"/>
      <c r="G7" s="721"/>
      <c r="H7" s="721"/>
      <c r="I7" s="721"/>
      <c r="J7" s="721"/>
      <c r="K7" s="721"/>
      <c r="L7" s="721"/>
    </row>
    <row r="8" spans="1:12" ht="16.5" thickBot="1">
      <c r="A8" s="663"/>
      <c r="B8" s="663"/>
      <c r="C8" s="663"/>
      <c r="D8" s="663"/>
      <c r="E8" s="663"/>
      <c r="F8" s="663"/>
      <c r="G8" s="663"/>
      <c r="H8" s="663"/>
      <c r="I8" s="665"/>
      <c r="J8" s="664"/>
      <c r="K8" s="666"/>
      <c r="L8" s="667" t="s">
        <v>94</v>
      </c>
    </row>
    <row r="9" spans="1:12" ht="15.75">
      <c r="A9" s="722" t="s">
        <v>432</v>
      </c>
      <c r="B9" s="668" t="s">
        <v>4</v>
      </c>
      <c r="C9" s="669"/>
      <c r="D9" s="669"/>
      <c r="E9" s="669"/>
      <c r="F9" s="669"/>
      <c r="G9" s="669"/>
      <c r="H9" s="669"/>
      <c r="I9" s="724" t="s">
        <v>136</v>
      </c>
      <c r="J9" s="726" t="s">
        <v>682</v>
      </c>
      <c r="K9" s="726" t="s">
        <v>745</v>
      </c>
      <c r="L9" s="728" t="s">
        <v>901</v>
      </c>
    </row>
    <row r="10" spans="1:12" ht="192.75">
      <c r="A10" s="723"/>
      <c r="B10" s="670" t="s">
        <v>433</v>
      </c>
      <c r="C10" s="671" t="s">
        <v>434</v>
      </c>
      <c r="D10" s="671" t="s">
        <v>5</v>
      </c>
      <c r="E10" s="671" t="s">
        <v>6</v>
      </c>
      <c r="F10" s="671" t="s">
        <v>7</v>
      </c>
      <c r="G10" s="671" t="s">
        <v>435</v>
      </c>
      <c r="H10" s="672" t="s">
        <v>436</v>
      </c>
      <c r="I10" s="725"/>
      <c r="J10" s="727"/>
      <c r="K10" s="727"/>
      <c r="L10" s="729"/>
    </row>
    <row r="11" spans="1:12" ht="15.75">
      <c r="A11" s="673">
        <v>1</v>
      </c>
      <c r="B11" s="674">
        <v>2</v>
      </c>
      <c r="C11" s="675">
        <v>3</v>
      </c>
      <c r="D11" s="676">
        <v>4</v>
      </c>
      <c r="E11" s="675">
        <v>5</v>
      </c>
      <c r="F11" s="676">
        <v>6</v>
      </c>
      <c r="G11" s="675">
        <v>7</v>
      </c>
      <c r="H11" s="676">
        <v>8</v>
      </c>
      <c r="I11" s="677">
        <v>9</v>
      </c>
      <c r="J11" s="675">
        <v>10</v>
      </c>
      <c r="K11" s="675">
        <v>11</v>
      </c>
      <c r="L11" s="678">
        <v>12</v>
      </c>
    </row>
    <row r="12" spans="1:15" ht="19.5" customHeight="1">
      <c r="A12" s="631" t="s">
        <v>72</v>
      </c>
      <c r="B12" s="631">
        <v>1</v>
      </c>
      <c r="C12" s="631" t="s">
        <v>8</v>
      </c>
      <c r="D12" s="631" t="s">
        <v>8</v>
      </c>
      <c r="E12" s="631" t="s">
        <v>72</v>
      </c>
      <c r="F12" s="631" t="s">
        <v>8</v>
      </c>
      <c r="G12" s="631" t="s">
        <v>9</v>
      </c>
      <c r="H12" s="631" t="s">
        <v>72</v>
      </c>
      <c r="I12" s="632" t="s">
        <v>69</v>
      </c>
      <c r="J12" s="633">
        <f>J13+J25+J35+J45+J49+J52+J61+J68+J78+J83</f>
        <v>729863.58</v>
      </c>
      <c r="K12" s="633">
        <f>K13+K25+K35+K45+K49+K52+K61+K68+K78+K83</f>
        <v>762303.4600000001</v>
      </c>
      <c r="L12" s="633">
        <f>L13+L25+L35+L45+L49+L52+L61+L68+L78+L83</f>
        <v>787263.6</v>
      </c>
      <c r="M12" s="634"/>
      <c r="N12" s="634"/>
      <c r="O12" s="634"/>
    </row>
    <row r="13" spans="1:15" ht="15.75">
      <c r="A13" s="631" t="s">
        <v>72</v>
      </c>
      <c r="B13" s="631" t="s">
        <v>10</v>
      </c>
      <c r="C13" s="631" t="s">
        <v>11</v>
      </c>
      <c r="D13" s="631" t="s">
        <v>8</v>
      </c>
      <c r="E13" s="631" t="s">
        <v>72</v>
      </c>
      <c r="F13" s="631" t="s">
        <v>8</v>
      </c>
      <c r="G13" s="631" t="s">
        <v>9</v>
      </c>
      <c r="H13" s="631" t="s">
        <v>72</v>
      </c>
      <c r="I13" s="632" t="s">
        <v>138</v>
      </c>
      <c r="J13" s="633">
        <f>J14+J17</f>
        <v>609049.98</v>
      </c>
      <c r="K13" s="633">
        <f>K14+K17</f>
        <v>640725.76</v>
      </c>
      <c r="L13" s="633">
        <f>L14+L17</f>
        <v>667389.5</v>
      </c>
      <c r="M13" s="635"/>
      <c r="N13" s="635"/>
      <c r="O13" s="635"/>
    </row>
    <row r="14" spans="1:12" ht="15.75">
      <c r="A14" s="631" t="s">
        <v>139</v>
      </c>
      <c r="B14" s="631" t="s">
        <v>10</v>
      </c>
      <c r="C14" s="631" t="s">
        <v>11</v>
      </c>
      <c r="D14" s="631" t="s">
        <v>11</v>
      </c>
      <c r="E14" s="631" t="s">
        <v>72</v>
      </c>
      <c r="F14" s="631" t="s">
        <v>8</v>
      </c>
      <c r="G14" s="631" t="s">
        <v>9</v>
      </c>
      <c r="H14" s="631" t="s">
        <v>140</v>
      </c>
      <c r="I14" s="632" t="s">
        <v>141</v>
      </c>
      <c r="J14" s="633">
        <f aca="true" t="shared" si="0" ref="J14:L15">J15</f>
        <v>356480</v>
      </c>
      <c r="K14" s="633">
        <f t="shared" si="0"/>
        <v>375801</v>
      </c>
      <c r="L14" s="633">
        <f t="shared" si="0"/>
        <v>387375</v>
      </c>
    </row>
    <row r="15" spans="1:12" ht="47.25">
      <c r="A15" s="636" t="s">
        <v>139</v>
      </c>
      <c r="B15" s="636" t="s">
        <v>10</v>
      </c>
      <c r="C15" s="636" t="s">
        <v>11</v>
      </c>
      <c r="D15" s="636" t="s">
        <v>11</v>
      </c>
      <c r="E15" s="636" t="s">
        <v>142</v>
      </c>
      <c r="F15" s="636" t="s">
        <v>8</v>
      </c>
      <c r="G15" s="636" t="s">
        <v>9</v>
      </c>
      <c r="H15" s="636" t="s">
        <v>140</v>
      </c>
      <c r="I15" s="637" t="s">
        <v>135</v>
      </c>
      <c r="J15" s="638">
        <f t="shared" si="0"/>
        <v>356480</v>
      </c>
      <c r="K15" s="638">
        <f t="shared" si="0"/>
        <v>375801</v>
      </c>
      <c r="L15" s="638">
        <f t="shared" si="0"/>
        <v>387375</v>
      </c>
    </row>
    <row r="16" spans="1:12" ht="195" customHeight="1">
      <c r="A16" s="277" t="s">
        <v>139</v>
      </c>
      <c r="B16" s="277" t="s">
        <v>10</v>
      </c>
      <c r="C16" s="277" t="s">
        <v>11</v>
      </c>
      <c r="D16" s="277" t="s">
        <v>11</v>
      </c>
      <c r="E16" s="277" t="s">
        <v>143</v>
      </c>
      <c r="F16" s="277" t="s">
        <v>144</v>
      </c>
      <c r="G16" s="277" t="s">
        <v>9</v>
      </c>
      <c r="H16" s="277" t="s">
        <v>140</v>
      </c>
      <c r="I16" s="639" t="s">
        <v>874</v>
      </c>
      <c r="J16" s="638">
        <v>356480</v>
      </c>
      <c r="K16" s="638">
        <v>375801</v>
      </c>
      <c r="L16" s="638">
        <v>387375</v>
      </c>
    </row>
    <row r="17" spans="1:12" ht="15.75">
      <c r="A17" s="631" t="s">
        <v>139</v>
      </c>
      <c r="B17" s="631" t="s">
        <v>10</v>
      </c>
      <c r="C17" s="631" t="s">
        <v>11</v>
      </c>
      <c r="D17" s="631" t="s">
        <v>144</v>
      </c>
      <c r="E17" s="631" t="s">
        <v>72</v>
      </c>
      <c r="F17" s="631" t="s">
        <v>11</v>
      </c>
      <c r="G17" s="631" t="s">
        <v>9</v>
      </c>
      <c r="H17" s="631" t="s">
        <v>140</v>
      </c>
      <c r="I17" s="632" t="s">
        <v>145</v>
      </c>
      <c r="J17" s="640">
        <f>J18+J19+J20+J21+J22+J23+J24</f>
        <v>252569.98</v>
      </c>
      <c r="K17" s="640">
        <f>K18+K19+K20+K21+K22+K23+K24</f>
        <v>264924.76</v>
      </c>
      <c r="L17" s="640">
        <f>L18+L19+L20+L21+L22+L23+L24</f>
        <v>280014.5</v>
      </c>
    </row>
    <row r="18" spans="1:12" ht="117" customHeight="1">
      <c r="A18" s="277" t="s">
        <v>139</v>
      </c>
      <c r="B18" s="277" t="s">
        <v>10</v>
      </c>
      <c r="C18" s="277" t="s">
        <v>11</v>
      </c>
      <c r="D18" s="277" t="s">
        <v>144</v>
      </c>
      <c r="E18" s="277" t="s">
        <v>142</v>
      </c>
      <c r="F18" s="277" t="s">
        <v>11</v>
      </c>
      <c r="G18" s="277" t="s">
        <v>9</v>
      </c>
      <c r="H18" s="277" t="s">
        <v>140</v>
      </c>
      <c r="I18" s="639" t="s">
        <v>925</v>
      </c>
      <c r="J18" s="276">
        <v>203646</v>
      </c>
      <c r="K18" s="276">
        <v>215804.5</v>
      </c>
      <c r="L18" s="276">
        <v>230694.9</v>
      </c>
    </row>
    <row r="19" spans="1:12" ht="123" customHeight="1">
      <c r="A19" s="277" t="s">
        <v>139</v>
      </c>
      <c r="B19" s="277" t="s">
        <v>10</v>
      </c>
      <c r="C19" s="277" t="s">
        <v>11</v>
      </c>
      <c r="D19" s="277" t="s">
        <v>144</v>
      </c>
      <c r="E19" s="277" t="s">
        <v>146</v>
      </c>
      <c r="F19" s="277" t="s">
        <v>11</v>
      </c>
      <c r="G19" s="277" t="s">
        <v>9</v>
      </c>
      <c r="H19" s="277" t="s">
        <v>140</v>
      </c>
      <c r="I19" s="641" t="s">
        <v>926</v>
      </c>
      <c r="J19" s="276">
        <v>3240</v>
      </c>
      <c r="K19" s="276">
        <v>3300</v>
      </c>
      <c r="L19" s="276">
        <v>3360</v>
      </c>
    </row>
    <row r="20" spans="1:12" ht="51" customHeight="1">
      <c r="A20" s="277" t="s">
        <v>139</v>
      </c>
      <c r="B20" s="277" t="s">
        <v>10</v>
      </c>
      <c r="C20" s="277" t="s">
        <v>11</v>
      </c>
      <c r="D20" s="277" t="s">
        <v>144</v>
      </c>
      <c r="E20" s="277" t="s">
        <v>112</v>
      </c>
      <c r="F20" s="277" t="s">
        <v>11</v>
      </c>
      <c r="G20" s="277" t="s">
        <v>9</v>
      </c>
      <c r="H20" s="277" t="s">
        <v>140</v>
      </c>
      <c r="I20" s="642" t="s">
        <v>927</v>
      </c>
      <c r="J20" s="276">
        <v>769</v>
      </c>
      <c r="K20" s="276">
        <v>764</v>
      </c>
      <c r="L20" s="276">
        <v>759</v>
      </c>
    </row>
    <row r="21" spans="1:12" ht="107.25" customHeight="1">
      <c r="A21" s="277" t="s">
        <v>139</v>
      </c>
      <c r="B21" s="277" t="s">
        <v>10</v>
      </c>
      <c r="C21" s="277" t="s">
        <v>11</v>
      </c>
      <c r="D21" s="277" t="s">
        <v>144</v>
      </c>
      <c r="E21" s="277" t="s">
        <v>147</v>
      </c>
      <c r="F21" s="277" t="s">
        <v>11</v>
      </c>
      <c r="G21" s="277" t="s">
        <v>9</v>
      </c>
      <c r="H21" s="277" t="s">
        <v>140</v>
      </c>
      <c r="I21" s="643" t="s">
        <v>928</v>
      </c>
      <c r="J21" s="276">
        <v>1897</v>
      </c>
      <c r="K21" s="276">
        <v>1935</v>
      </c>
      <c r="L21" s="276">
        <v>1974</v>
      </c>
    </row>
    <row r="22" spans="1:12" ht="143.25" customHeight="1">
      <c r="A22" s="277" t="s">
        <v>139</v>
      </c>
      <c r="B22" s="277" t="s">
        <v>10</v>
      </c>
      <c r="C22" s="277" t="s">
        <v>11</v>
      </c>
      <c r="D22" s="277" t="s">
        <v>144</v>
      </c>
      <c r="E22" s="277" t="s">
        <v>567</v>
      </c>
      <c r="F22" s="277" t="s">
        <v>11</v>
      </c>
      <c r="G22" s="277" t="s">
        <v>9</v>
      </c>
      <c r="H22" s="280" t="s">
        <v>140</v>
      </c>
      <c r="I22" s="409" t="s">
        <v>929</v>
      </c>
      <c r="J22" s="279">
        <v>3770.5</v>
      </c>
      <c r="K22" s="190">
        <v>3870.4</v>
      </c>
      <c r="L22" s="190">
        <v>3972.38</v>
      </c>
    </row>
    <row r="23" spans="1:12" ht="63">
      <c r="A23" s="277" t="s">
        <v>139</v>
      </c>
      <c r="B23" s="277" t="s">
        <v>10</v>
      </c>
      <c r="C23" s="277" t="s">
        <v>11</v>
      </c>
      <c r="D23" s="277" t="s">
        <v>144</v>
      </c>
      <c r="E23" s="277" t="s">
        <v>20</v>
      </c>
      <c r="F23" s="277" t="s">
        <v>11</v>
      </c>
      <c r="G23" s="277" t="s">
        <v>9</v>
      </c>
      <c r="H23" s="280" t="s">
        <v>140</v>
      </c>
      <c r="I23" s="409" t="s">
        <v>872</v>
      </c>
      <c r="J23" s="279">
        <v>324.48</v>
      </c>
      <c r="K23" s="190">
        <v>327.86</v>
      </c>
      <c r="L23" s="190">
        <v>331.22</v>
      </c>
    </row>
    <row r="24" spans="1:12" ht="63.75" customHeight="1">
      <c r="A24" s="277" t="s">
        <v>139</v>
      </c>
      <c r="B24" s="277" t="s">
        <v>10</v>
      </c>
      <c r="C24" s="277" t="s">
        <v>11</v>
      </c>
      <c r="D24" s="277" t="s">
        <v>144</v>
      </c>
      <c r="E24" s="277" t="s">
        <v>108</v>
      </c>
      <c r="F24" s="277" t="s">
        <v>11</v>
      </c>
      <c r="G24" s="277" t="s">
        <v>9</v>
      </c>
      <c r="H24" s="280" t="s">
        <v>140</v>
      </c>
      <c r="I24" s="409" t="s">
        <v>873</v>
      </c>
      <c r="J24" s="279">
        <v>38923</v>
      </c>
      <c r="K24" s="190">
        <v>38923</v>
      </c>
      <c r="L24" s="190">
        <v>38923</v>
      </c>
    </row>
    <row r="25" spans="1:12" ht="47.25">
      <c r="A25" s="644" t="s">
        <v>170</v>
      </c>
      <c r="B25" s="644" t="s">
        <v>10</v>
      </c>
      <c r="C25" s="644" t="s">
        <v>103</v>
      </c>
      <c r="D25" s="644" t="s">
        <v>8</v>
      </c>
      <c r="E25" s="644" t="s">
        <v>72</v>
      </c>
      <c r="F25" s="644" t="s">
        <v>8</v>
      </c>
      <c r="G25" s="644" t="s">
        <v>9</v>
      </c>
      <c r="H25" s="644" t="s">
        <v>72</v>
      </c>
      <c r="I25" s="645" t="s">
        <v>409</v>
      </c>
      <c r="J25" s="191">
        <f>J26</f>
        <v>26.500000000000004</v>
      </c>
      <c r="K25" s="191">
        <f>K26</f>
        <v>25.400000000000002</v>
      </c>
      <c r="L25" s="191">
        <f>L26</f>
        <v>25.6</v>
      </c>
    </row>
    <row r="26" spans="1:15" ht="47.25">
      <c r="A26" s="277" t="s">
        <v>170</v>
      </c>
      <c r="B26" s="277" t="s">
        <v>10</v>
      </c>
      <c r="C26" s="277" t="s">
        <v>103</v>
      </c>
      <c r="D26" s="277" t="s">
        <v>144</v>
      </c>
      <c r="E26" s="277" t="s">
        <v>72</v>
      </c>
      <c r="F26" s="277" t="s">
        <v>11</v>
      </c>
      <c r="G26" s="277" t="s">
        <v>9</v>
      </c>
      <c r="H26" s="277" t="s">
        <v>140</v>
      </c>
      <c r="I26" s="642" t="s">
        <v>410</v>
      </c>
      <c r="J26" s="190">
        <f>J27+J29+J31+J33</f>
        <v>26.500000000000004</v>
      </c>
      <c r="K26" s="190">
        <f>K27+K29+K31+K33</f>
        <v>25.400000000000002</v>
      </c>
      <c r="L26" s="190">
        <f>L27+L29+L31+L33</f>
        <v>25.6</v>
      </c>
      <c r="M26" s="635"/>
      <c r="N26" s="635"/>
      <c r="O26" s="635"/>
    </row>
    <row r="27" spans="1:12" ht="95.25" customHeight="1">
      <c r="A27" s="277" t="s">
        <v>170</v>
      </c>
      <c r="B27" s="277" t="s">
        <v>10</v>
      </c>
      <c r="C27" s="277" t="s">
        <v>103</v>
      </c>
      <c r="D27" s="277" t="s">
        <v>144</v>
      </c>
      <c r="E27" s="277" t="s">
        <v>411</v>
      </c>
      <c r="F27" s="277" t="s">
        <v>11</v>
      </c>
      <c r="G27" s="277" t="s">
        <v>9</v>
      </c>
      <c r="H27" s="277" t="s">
        <v>140</v>
      </c>
      <c r="I27" s="642" t="s">
        <v>930</v>
      </c>
      <c r="J27" s="190">
        <f>J28</f>
        <v>13.8</v>
      </c>
      <c r="K27" s="190">
        <f>K28</f>
        <v>11.8</v>
      </c>
      <c r="L27" s="190">
        <f>L28</f>
        <v>11.7</v>
      </c>
    </row>
    <row r="28" spans="1:15" ht="141" customHeight="1">
      <c r="A28" s="277" t="s">
        <v>170</v>
      </c>
      <c r="B28" s="277" t="s">
        <v>10</v>
      </c>
      <c r="C28" s="277" t="s">
        <v>103</v>
      </c>
      <c r="D28" s="277" t="s">
        <v>144</v>
      </c>
      <c r="E28" s="277" t="s">
        <v>546</v>
      </c>
      <c r="F28" s="277" t="s">
        <v>11</v>
      </c>
      <c r="G28" s="277" t="s">
        <v>9</v>
      </c>
      <c r="H28" s="277" t="s">
        <v>140</v>
      </c>
      <c r="I28" s="641" t="s">
        <v>747</v>
      </c>
      <c r="J28" s="190">
        <v>13.8</v>
      </c>
      <c r="K28" s="190">
        <v>11.8</v>
      </c>
      <c r="L28" s="190">
        <v>11.7</v>
      </c>
      <c r="M28" s="190"/>
      <c r="N28" s="190"/>
      <c r="O28" s="190"/>
    </row>
    <row r="29" spans="1:12" ht="110.25">
      <c r="A29" s="277" t="s">
        <v>170</v>
      </c>
      <c r="B29" s="277" t="s">
        <v>10</v>
      </c>
      <c r="C29" s="277" t="s">
        <v>103</v>
      </c>
      <c r="D29" s="277" t="s">
        <v>144</v>
      </c>
      <c r="E29" s="277" t="s">
        <v>183</v>
      </c>
      <c r="F29" s="277" t="s">
        <v>11</v>
      </c>
      <c r="G29" s="277" t="s">
        <v>9</v>
      </c>
      <c r="H29" s="277" t="s">
        <v>140</v>
      </c>
      <c r="I29" s="642" t="s">
        <v>412</v>
      </c>
      <c r="J29" s="190">
        <f>J30</f>
        <v>0.1</v>
      </c>
      <c r="K29" s="190">
        <f>K30</f>
        <v>0.1</v>
      </c>
      <c r="L29" s="190">
        <f>L30</f>
        <v>0.1</v>
      </c>
    </row>
    <row r="30" spans="1:15" ht="157.5">
      <c r="A30" s="277" t="s">
        <v>170</v>
      </c>
      <c r="B30" s="277" t="s">
        <v>10</v>
      </c>
      <c r="C30" s="277" t="s">
        <v>103</v>
      </c>
      <c r="D30" s="277" t="s">
        <v>144</v>
      </c>
      <c r="E30" s="277" t="s">
        <v>547</v>
      </c>
      <c r="F30" s="277" t="s">
        <v>11</v>
      </c>
      <c r="G30" s="277" t="s">
        <v>9</v>
      </c>
      <c r="H30" s="277" t="s">
        <v>140</v>
      </c>
      <c r="I30" s="642" t="s">
        <v>748</v>
      </c>
      <c r="J30" s="190">
        <v>0.1</v>
      </c>
      <c r="K30" s="190">
        <v>0.1</v>
      </c>
      <c r="L30" s="190">
        <v>0.1</v>
      </c>
      <c r="M30" s="190"/>
      <c r="N30" s="190"/>
      <c r="O30" s="190"/>
    </row>
    <row r="31" spans="1:12" ht="94.5">
      <c r="A31" s="277" t="s">
        <v>170</v>
      </c>
      <c r="B31" s="277" t="s">
        <v>10</v>
      </c>
      <c r="C31" s="277" t="s">
        <v>103</v>
      </c>
      <c r="D31" s="277" t="s">
        <v>144</v>
      </c>
      <c r="E31" s="277" t="s">
        <v>413</v>
      </c>
      <c r="F31" s="277" t="s">
        <v>11</v>
      </c>
      <c r="G31" s="277" t="s">
        <v>9</v>
      </c>
      <c r="H31" s="277" t="s">
        <v>140</v>
      </c>
      <c r="I31" s="642" t="s">
        <v>414</v>
      </c>
      <c r="J31" s="190">
        <f>J32</f>
        <v>14.3</v>
      </c>
      <c r="K31" s="190">
        <f>K32</f>
        <v>15.3</v>
      </c>
      <c r="L31" s="190">
        <f>L32</f>
        <v>15.8</v>
      </c>
    </row>
    <row r="32" spans="1:15" ht="141.75">
      <c r="A32" s="277" t="s">
        <v>170</v>
      </c>
      <c r="B32" s="277" t="s">
        <v>10</v>
      </c>
      <c r="C32" s="277" t="s">
        <v>103</v>
      </c>
      <c r="D32" s="277" t="s">
        <v>144</v>
      </c>
      <c r="E32" s="277" t="s">
        <v>548</v>
      </c>
      <c r="F32" s="277" t="s">
        <v>11</v>
      </c>
      <c r="G32" s="277" t="s">
        <v>9</v>
      </c>
      <c r="H32" s="277" t="s">
        <v>140</v>
      </c>
      <c r="I32" s="642" t="s">
        <v>749</v>
      </c>
      <c r="J32" s="190">
        <v>14.3</v>
      </c>
      <c r="K32" s="190">
        <v>15.3</v>
      </c>
      <c r="L32" s="190">
        <v>15.8</v>
      </c>
      <c r="M32" s="190"/>
      <c r="N32" s="190"/>
      <c r="O32" s="190"/>
    </row>
    <row r="33" spans="1:12" ht="94.5">
      <c r="A33" s="277" t="s">
        <v>170</v>
      </c>
      <c r="B33" s="277" t="s">
        <v>10</v>
      </c>
      <c r="C33" s="277" t="s">
        <v>103</v>
      </c>
      <c r="D33" s="277" t="s">
        <v>144</v>
      </c>
      <c r="E33" s="277" t="s">
        <v>415</v>
      </c>
      <c r="F33" s="277" t="s">
        <v>11</v>
      </c>
      <c r="G33" s="277" t="s">
        <v>9</v>
      </c>
      <c r="H33" s="277" t="s">
        <v>140</v>
      </c>
      <c r="I33" s="642" t="s">
        <v>416</v>
      </c>
      <c r="J33" s="190">
        <f>J34</f>
        <v>-1.7</v>
      </c>
      <c r="K33" s="190">
        <f>K34</f>
        <v>-1.8</v>
      </c>
      <c r="L33" s="190">
        <f>L34</f>
        <v>-2</v>
      </c>
    </row>
    <row r="34" spans="1:15" ht="141.75">
      <c r="A34" s="277" t="s">
        <v>170</v>
      </c>
      <c r="B34" s="277" t="s">
        <v>10</v>
      </c>
      <c r="C34" s="277" t="s">
        <v>103</v>
      </c>
      <c r="D34" s="277" t="s">
        <v>144</v>
      </c>
      <c r="E34" s="277" t="s">
        <v>549</v>
      </c>
      <c r="F34" s="277" t="s">
        <v>11</v>
      </c>
      <c r="G34" s="277" t="s">
        <v>9</v>
      </c>
      <c r="H34" s="277" t="s">
        <v>140</v>
      </c>
      <c r="I34" s="642" t="s">
        <v>750</v>
      </c>
      <c r="J34" s="190">
        <v>-1.7</v>
      </c>
      <c r="K34" s="190">
        <v>-1.8</v>
      </c>
      <c r="L34" s="190">
        <v>-2</v>
      </c>
      <c r="M34" s="190"/>
      <c r="N34" s="190"/>
      <c r="O34" s="190"/>
    </row>
    <row r="35" spans="1:12" ht="15.75">
      <c r="A35" s="631" t="s">
        <v>139</v>
      </c>
      <c r="B35" s="631" t="s">
        <v>10</v>
      </c>
      <c r="C35" s="631" t="s">
        <v>148</v>
      </c>
      <c r="D35" s="631" t="s">
        <v>8</v>
      </c>
      <c r="E35" s="631" t="s">
        <v>72</v>
      </c>
      <c r="F35" s="631" t="s">
        <v>8</v>
      </c>
      <c r="G35" s="631" t="s">
        <v>9</v>
      </c>
      <c r="H35" s="631" t="s">
        <v>72</v>
      </c>
      <c r="I35" s="632" t="s">
        <v>149</v>
      </c>
      <c r="J35" s="191">
        <f>J36+J43+J41</f>
        <v>53526.5</v>
      </c>
      <c r="K35" s="191">
        <f>K36+K43+K41</f>
        <v>54596.5</v>
      </c>
      <c r="L35" s="191">
        <f>L36+L43+L41</f>
        <v>56228.5</v>
      </c>
    </row>
    <row r="36" spans="1:12" ht="31.5">
      <c r="A36" s="277" t="s">
        <v>139</v>
      </c>
      <c r="B36" s="277" t="s">
        <v>10</v>
      </c>
      <c r="C36" s="277" t="s">
        <v>148</v>
      </c>
      <c r="D36" s="277" t="s">
        <v>11</v>
      </c>
      <c r="E36" s="277" t="s">
        <v>72</v>
      </c>
      <c r="F36" s="277" t="s">
        <v>8</v>
      </c>
      <c r="G36" s="277" t="s">
        <v>9</v>
      </c>
      <c r="H36" s="277" t="s">
        <v>140</v>
      </c>
      <c r="I36" s="642" t="s">
        <v>558</v>
      </c>
      <c r="J36" s="190">
        <f>J37+J39</f>
        <v>45743</v>
      </c>
      <c r="K36" s="190">
        <f>K37+K39</f>
        <v>46658</v>
      </c>
      <c r="L36" s="190">
        <f>L37+L39</f>
        <v>48131</v>
      </c>
    </row>
    <row r="37" spans="1:12" ht="31.5">
      <c r="A37" s="277" t="s">
        <v>139</v>
      </c>
      <c r="B37" s="277" t="s">
        <v>10</v>
      </c>
      <c r="C37" s="277" t="s">
        <v>148</v>
      </c>
      <c r="D37" s="277" t="s">
        <v>11</v>
      </c>
      <c r="E37" s="277" t="s">
        <v>142</v>
      </c>
      <c r="F37" s="277" t="s">
        <v>11</v>
      </c>
      <c r="G37" s="277" t="s">
        <v>9</v>
      </c>
      <c r="H37" s="277" t="s">
        <v>140</v>
      </c>
      <c r="I37" s="642" t="s">
        <v>559</v>
      </c>
      <c r="J37" s="190">
        <f>J38</f>
        <v>28250</v>
      </c>
      <c r="K37" s="190">
        <f>K38</f>
        <v>28815</v>
      </c>
      <c r="L37" s="190">
        <f>L38</f>
        <v>29931</v>
      </c>
    </row>
    <row r="38" spans="1:12" ht="31.5">
      <c r="A38" s="277" t="s">
        <v>139</v>
      </c>
      <c r="B38" s="277" t="s">
        <v>10</v>
      </c>
      <c r="C38" s="277" t="s">
        <v>148</v>
      </c>
      <c r="D38" s="277" t="s">
        <v>11</v>
      </c>
      <c r="E38" s="277" t="s">
        <v>560</v>
      </c>
      <c r="F38" s="277" t="s">
        <v>11</v>
      </c>
      <c r="G38" s="277" t="s">
        <v>9</v>
      </c>
      <c r="H38" s="277" t="s">
        <v>140</v>
      </c>
      <c r="I38" s="642" t="s">
        <v>559</v>
      </c>
      <c r="J38" s="190">
        <v>28250</v>
      </c>
      <c r="K38" s="190">
        <v>28815</v>
      </c>
      <c r="L38" s="190">
        <v>29931</v>
      </c>
    </row>
    <row r="39" spans="1:12" ht="47.25">
      <c r="A39" s="277" t="s">
        <v>139</v>
      </c>
      <c r="B39" s="277" t="s">
        <v>10</v>
      </c>
      <c r="C39" s="277" t="s">
        <v>148</v>
      </c>
      <c r="D39" s="277" t="s">
        <v>11</v>
      </c>
      <c r="E39" s="277" t="s">
        <v>146</v>
      </c>
      <c r="F39" s="277" t="s">
        <v>11</v>
      </c>
      <c r="G39" s="277" t="s">
        <v>9</v>
      </c>
      <c r="H39" s="277" t="s">
        <v>140</v>
      </c>
      <c r="I39" s="642" t="s">
        <v>561</v>
      </c>
      <c r="J39" s="190">
        <f>J40</f>
        <v>17493</v>
      </c>
      <c r="K39" s="190">
        <f>K40</f>
        <v>17843</v>
      </c>
      <c r="L39" s="190">
        <f>L40</f>
        <v>18200</v>
      </c>
    </row>
    <row r="40" spans="1:12" ht="78.75">
      <c r="A40" s="277" t="s">
        <v>139</v>
      </c>
      <c r="B40" s="277" t="s">
        <v>10</v>
      </c>
      <c r="C40" s="277" t="s">
        <v>148</v>
      </c>
      <c r="D40" s="277" t="s">
        <v>11</v>
      </c>
      <c r="E40" s="277" t="s">
        <v>562</v>
      </c>
      <c r="F40" s="277" t="s">
        <v>11</v>
      </c>
      <c r="G40" s="277" t="s">
        <v>9</v>
      </c>
      <c r="H40" s="277" t="s">
        <v>140</v>
      </c>
      <c r="I40" s="642" t="s">
        <v>563</v>
      </c>
      <c r="J40" s="190">
        <v>17493</v>
      </c>
      <c r="K40" s="190">
        <v>17843</v>
      </c>
      <c r="L40" s="190">
        <v>18200</v>
      </c>
    </row>
    <row r="41" spans="1:12" ht="15.75">
      <c r="A41" s="277" t="s">
        <v>139</v>
      </c>
      <c r="B41" s="277" t="s">
        <v>10</v>
      </c>
      <c r="C41" s="277" t="s">
        <v>148</v>
      </c>
      <c r="D41" s="277" t="s">
        <v>103</v>
      </c>
      <c r="E41" s="277" t="s">
        <v>72</v>
      </c>
      <c r="F41" s="277" t="s">
        <v>11</v>
      </c>
      <c r="G41" s="277" t="s">
        <v>9</v>
      </c>
      <c r="H41" s="277" t="s">
        <v>140</v>
      </c>
      <c r="I41" s="646" t="s">
        <v>34</v>
      </c>
      <c r="J41" s="190">
        <f>J42</f>
        <v>0.5</v>
      </c>
      <c r="K41" s="190">
        <f>K42</f>
        <v>0.5</v>
      </c>
      <c r="L41" s="190">
        <f>L42</f>
        <v>0.5</v>
      </c>
    </row>
    <row r="42" spans="1:12" ht="15.75">
      <c r="A42" s="277" t="s">
        <v>139</v>
      </c>
      <c r="B42" s="277" t="s">
        <v>10</v>
      </c>
      <c r="C42" s="277" t="s">
        <v>148</v>
      </c>
      <c r="D42" s="277" t="s">
        <v>103</v>
      </c>
      <c r="E42" s="277" t="s">
        <v>142</v>
      </c>
      <c r="F42" s="277" t="s">
        <v>11</v>
      </c>
      <c r="G42" s="277" t="s">
        <v>9</v>
      </c>
      <c r="H42" s="277" t="s">
        <v>140</v>
      </c>
      <c r="I42" s="647" t="s">
        <v>34</v>
      </c>
      <c r="J42" s="190">
        <v>0.5</v>
      </c>
      <c r="K42" s="190">
        <v>0.5</v>
      </c>
      <c r="L42" s="190">
        <v>0.5</v>
      </c>
    </row>
    <row r="43" spans="1:12" ht="31.5">
      <c r="A43" s="277" t="s">
        <v>139</v>
      </c>
      <c r="B43" s="277">
        <v>1</v>
      </c>
      <c r="C43" s="277" t="s">
        <v>148</v>
      </c>
      <c r="D43" s="277" t="s">
        <v>110</v>
      </c>
      <c r="E43" s="277" t="s">
        <v>72</v>
      </c>
      <c r="F43" s="277" t="s">
        <v>144</v>
      </c>
      <c r="G43" s="277" t="s">
        <v>9</v>
      </c>
      <c r="H43" s="277">
        <v>110</v>
      </c>
      <c r="I43" s="642" t="s">
        <v>171</v>
      </c>
      <c r="J43" s="190">
        <f>J44</f>
        <v>7783</v>
      </c>
      <c r="K43" s="190">
        <f>K44</f>
        <v>7938</v>
      </c>
      <c r="L43" s="190">
        <f>L44</f>
        <v>8097</v>
      </c>
    </row>
    <row r="44" spans="1:12" ht="47.25">
      <c r="A44" s="277">
        <v>182</v>
      </c>
      <c r="B44" s="277">
        <v>1</v>
      </c>
      <c r="C44" s="277" t="s">
        <v>148</v>
      </c>
      <c r="D44" s="277" t="s">
        <v>110</v>
      </c>
      <c r="E44" s="277" t="s">
        <v>146</v>
      </c>
      <c r="F44" s="277" t="s">
        <v>144</v>
      </c>
      <c r="G44" s="277" t="s">
        <v>9</v>
      </c>
      <c r="H44" s="277">
        <v>110</v>
      </c>
      <c r="I44" s="642" t="s">
        <v>172</v>
      </c>
      <c r="J44" s="190">
        <v>7783</v>
      </c>
      <c r="K44" s="190">
        <v>7938</v>
      </c>
      <c r="L44" s="190">
        <v>8097</v>
      </c>
    </row>
    <row r="45" spans="1:12" ht="15.75">
      <c r="A45" s="631" t="s">
        <v>139</v>
      </c>
      <c r="B45" s="631" t="s">
        <v>10</v>
      </c>
      <c r="C45" s="631" t="s">
        <v>101</v>
      </c>
      <c r="D45" s="631" t="s">
        <v>8</v>
      </c>
      <c r="E45" s="631" t="s">
        <v>72</v>
      </c>
      <c r="F45" s="631" t="s">
        <v>8</v>
      </c>
      <c r="G45" s="631" t="s">
        <v>9</v>
      </c>
      <c r="H45" s="631" t="s">
        <v>72</v>
      </c>
      <c r="I45" s="632" t="s">
        <v>102</v>
      </c>
      <c r="J45" s="191">
        <f aca="true" t="shared" si="1" ref="J45:L47">J46</f>
        <v>349</v>
      </c>
      <c r="K45" s="191">
        <f t="shared" si="1"/>
        <v>356</v>
      </c>
      <c r="L45" s="191">
        <f t="shared" si="1"/>
        <v>363</v>
      </c>
    </row>
    <row r="46" spans="1:12" ht="15.75">
      <c r="A46" s="631" t="s">
        <v>139</v>
      </c>
      <c r="B46" s="631" t="s">
        <v>10</v>
      </c>
      <c r="C46" s="631" t="s">
        <v>101</v>
      </c>
      <c r="D46" s="631" t="s">
        <v>101</v>
      </c>
      <c r="E46" s="631" t="s">
        <v>72</v>
      </c>
      <c r="F46" s="631" t="s">
        <v>8</v>
      </c>
      <c r="G46" s="631" t="s">
        <v>9</v>
      </c>
      <c r="H46" s="631" t="s">
        <v>140</v>
      </c>
      <c r="I46" s="648" t="s">
        <v>104</v>
      </c>
      <c r="J46" s="192">
        <f t="shared" si="1"/>
        <v>349</v>
      </c>
      <c r="K46" s="192">
        <f t="shared" si="1"/>
        <v>356</v>
      </c>
      <c r="L46" s="192">
        <f t="shared" si="1"/>
        <v>363</v>
      </c>
    </row>
    <row r="47" spans="1:12" ht="15.75">
      <c r="A47" s="649" t="s">
        <v>139</v>
      </c>
      <c r="B47" s="649" t="s">
        <v>10</v>
      </c>
      <c r="C47" s="649" t="s">
        <v>101</v>
      </c>
      <c r="D47" s="649" t="s">
        <v>101</v>
      </c>
      <c r="E47" s="649" t="s">
        <v>112</v>
      </c>
      <c r="F47" s="649" t="s">
        <v>8</v>
      </c>
      <c r="G47" s="649" t="s">
        <v>9</v>
      </c>
      <c r="H47" s="649" t="s">
        <v>140</v>
      </c>
      <c r="I47" s="637" t="s">
        <v>283</v>
      </c>
      <c r="J47" s="193">
        <f t="shared" si="1"/>
        <v>349</v>
      </c>
      <c r="K47" s="193">
        <f t="shared" si="1"/>
        <v>356</v>
      </c>
      <c r="L47" s="193">
        <f t="shared" si="1"/>
        <v>363</v>
      </c>
    </row>
    <row r="48" spans="1:12" ht="47.25">
      <c r="A48" s="277" t="s">
        <v>139</v>
      </c>
      <c r="B48" s="650" t="s">
        <v>10</v>
      </c>
      <c r="C48" s="650" t="s">
        <v>101</v>
      </c>
      <c r="D48" s="650" t="s">
        <v>101</v>
      </c>
      <c r="E48" s="650" t="s">
        <v>151</v>
      </c>
      <c r="F48" s="650" t="s">
        <v>148</v>
      </c>
      <c r="G48" s="650" t="s">
        <v>9</v>
      </c>
      <c r="H48" s="650" t="s">
        <v>140</v>
      </c>
      <c r="I48" s="651" t="s">
        <v>284</v>
      </c>
      <c r="J48" s="190">
        <v>349</v>
      </c>
      <c r="K48" s="190">
        <v>356</v>
      </c>
      <c r="L48" s="190">
        <v>363</v>
      </c>
    </row>
    <row r="49" spans="1:12" ht="15.75">
      <c r="A49" s="631" t="s">
        <v>72</v>
      </c>
      <c r="B49" s="631" t="s">
        <v>10</v>
      </c>
      <c r="C49" s="631" t="s">
        <v>106</v>
      </c>
      <c r="D49" s="631" t="s">
        <v>8</v>
      </c>
      <c r="E49" s="631" t="s">
        <v>72</v>
      </c>
      <c r="F49" s="631" t="s">
        <v>8</v>
      </c>
      <c r="G49" s="631" t="s">
        <v>9</v>
      </c>
      <c r="H49" s="631" t="s">
        <v>72</v>
      </c>
      <c r="I49" s="632" t="s">
        <v>417</v>
      </c>
      <c r="J49" s="191">
        <f aca="true" t="shared" si="2" ref="J49:L50">J50</f>
        <v>4592</v>
      </c>
      <c r="K49" s="191">
        <f t="shared" si="2"/>
        <v>4638</v>
      </c>
      <c r="L49" s="191">
        <f t="shared" si="2"/>
        <v>4684</v>
      </c>
    </row>
    <row r="50" spans="1:12" ht="34.5" customHeight="1">
      <c r="A50" s="636" t="s">
        <v>72</v>
      </c>
      <c r="B50" s="636" t="s">
        <v>10</v>
      </c>
      <c r="C50" s="636" t="s">
        <v>106</v>
      </c>
      <c r="D50" s="636" t="s">
        <v>103</v>
      </c>
      <c r="E50" s="636" t="s">
        <v>72</v>
      </c>
      <c r="F50" s="636" t="s">
        <v>11</v>
      </c>
      <c r="G50" s="636" t="s">
        <v>9</v>
      </c>
      <c r="H50" s="636" t="s">
        <v>140</v>
      </c>
      <c r="I50" s="637" t="s">
        <v>67</v>
      </c>
      <c r="J50" s="194">
        <f t="shared" si="2"/>
        <v>4592</v>
      </c>
      <c r="K50" s="194">
        <f t="shared" si="2"/>
        <v>4638</v>
      </c>
      <c r="L50" s="194">
        <f t="shared" si="2"/>
        <v>4684</v>
      </c>
    </row>
    <row r="51" spans="1:12" ht="47.25" customHeight="1">
      <c r="A51" s="277" t="s">
        <v>72</v>
      </c>
      <c r="B51" s="277" t="s">
        <v>10</v>
      </c>
      <c r="C51" s="277" t="s">
        <v>106</v>
      </c>
      <c r="D51" s="277" t="s">
        <v>103</v>
      </c>
      <c r="E51" s="277" t="s">
        <v>142</v>
      </c>
      <c r="F51" s="277" t="s">
        <v>11</v>
      </c>
      <c r="G51" s="277" t="s">
        <v>9</v>
      </c>
      <c r="H51" s="277" t="s">
        <v>140</v>
      </c>
      <c r="I51" s="651" t="s">
        <v>50</v>
      </c>
      <c r="J51" s="194">
        <v>4592</v>
      </c>
      <c r="K51" s="194">
        <v>4638</v>
      </c>
      <c r="L51" s="194">
        <v>4684</v>
      </c>
    </row>
    <row r="52" spans="1:12" ht="63">
      <c r="A52" s="631" t="s">
        <v>72</v>
      </c>
      <c r="B52" s="631" t="s">
        <v>10</v>
      </c>
      <c r="C52" s="631" t="s">
        <v>35</v>
      </c>
      <c r="D52" s="631" t="s">
        <v>8</v>
      </c>
      <c r="E52" s="631" t="s">
        <v>72</v>
      </c>
      <c r="F52" s="631" t="s">
        <v>8</v>
      </c>
      <c r="G52" s="631" t="s">
        <v>9</v>
      </c>
      <c r="H52" s="631" t="s">
        <v>72</v>
      </c>
      <c r="I52" s="652" t="s">
        <v>121</v>
      </c>
      <c r="J52" s="191">
        <f>J53</f>
        <v>54851.6</v>
      </c>
      <c r="K52" s="191">
        <f>K53</f>
        <v>54277.299999999996</v>
      </c>
      <c r="L52" s="191">
        <f>L53</f>
        <v>50663.9</v>
      </c>
    </row>
    <row r="53" spans="1:12" ht="95.25" customHeight="1">
      <c r="A53" s="636" t="s">
        <v>72</v>
      </c>
      <c r="B53" s="636" t="s">
        <v>10</v>
      </c>
      <c r="C53" s="636" t="s">
        <v>35</v>
      </c>
      <c r="D53" s="636" t="s">
        <v>148</v>
      </c>
      <c r="E53" s="636" t="s">
        <v>8</v>
      </c>
      <c r="F53" s="636" t="s">
        <v>8</v>
      </c>
      <c r="G53" s="636" t="s">
        <v>9</v>
      </c>
      <c r="H53" s="636" t="s">
        <v>122</v>
      </c>
      <c r="I53" s="637" t="s">
        <v>418</v>
      </c>
      <c r="J53" s="194">
        <f>J54+J57+J59</f>
        <v>54851.6</v>
      </c>
      <c r="K53" s="194">
        <f>K54+K57+K59</f>
        <v>54277.299999999996</v>
      </c>
      <c r="L53" s="194">
        <f>L54+L57+L59</f>
        <v>50663.9</v>
      </c>
    </row>
    <row r="54" spans="1:12" ht="78.75">
      <c r="A54" s="277" t="s">
        <v>72</v>
      </c>
      <c r="B54" s="277" t="s">
        <v>10</v>
      </c>
      <c r="C54" s="277" t="s">
        <v>35</v>
      </c>
      <c r="D54" s="277" t="s">
        <v>148</v>
      </c>
      <c r="E54" s="277" t="s">
        <v>142</v>
      </c>
      <c r="F54" s="277" t="s">
        <v>8</v>
      </c>
      <c r="G54" s="277" t="s">
        <v>9</v>
      </c>
      <c r="H54" s="277" t="s">
        <v>122</v>
      </c>
      <c r="I54" s="637" t="s">
        <v>92</v>
      </c>
      <c r="J54" s="194">
        <f>J55+J56</f>
        <v>42233.2</v>
      </c>
      <c r="K54" s="194">
        <f>K55+K56</f>
        <v>42142.2</v>
      </c>
      <c r="L54" s="194">
        <f>L55+L56</f>
        <v>41812.3</v>
      </c>
    </row>
    <row r="55" spans="1:12" ht="110.25">
      <c r="A55" s="277" t="s">
        <v>58</v>
      </c>
      <c r="B55" s="277" t="s">
        <v>10</v>
      </c>
      <c r="C55" s="277" t="s">
        <v>35</v>
      </c>
      <c r="D55" s="277" t="s">
        <v>148</v>
      </c>
      <c r="E55" s="277" t="s">
        <v>105</v>
      </c>
      <c r="F55" s="277" t="s">
        <v>148</v>
      </c>
      <c r="G55" s="277" t="s">
        <v>9</v>
      </c>
      <c r="H55" s="277" t="s">
        <v>122</v>
      </c>
      <c r="I55" s="651" t="s">
        <v>462</v>
      </c>
      <c r="J55" s="190">
        <v>10288.2</v>
      </c>
      <c r="K55" s="190">
        <v>10197.2</v>
      </c>
      <c r="L55" s="190">
        <v>9867.3</v>
      </c>
    </row>
    <row r="56" spans="1:12" ht="94.5">
      <c r="A56" s="277" t="s">
        <v>336</v>
      </c>
      <c r="B56" s="277" t="s">
        <v>10</v>
      </c>
      <c r="C56" s="277" t="s">
        <v>35</v>
      </c>
      <c r="D56" s="277" t="s">
        <v>148</v>
      </c>
      <c r="E56" s="277" t="s">
        <v>105</v>
      </c>
      <c r="F56" s="277" t="s">
        <v>65</v>
      </c>
      <c r="G56" s="277" t="s">
        <v>9</v>
      </c>
      <c r="H56" s="277" t="s">
        <v>122</v>
      </c>
      <c r="I56" s="653" t="s">
        <v>285</v>
      </c>
      <c r="J56" s="190">
        <v>31945</v>
      </c>
      <c r="K56" s="190">
        <v>31945</v>
      </c>
      <c r="L56" s="190">
        <v>31945</v>
      </c>
    </row>
    <row r="57" spans="1:12" ht="96.75" customHeight="1">
      <c r="A57" s="277" t="s">
        <v>72</v>
      </c>
      <c r="B57" s="277" t="s">
        <v>10</v>
      </c>
      <c r="C57" s="277" t="s">
        <v>35</v>
      </c>
      <c r="D57" s="277" t="s">
        <v>148</v>
      </c>
      <c r="E57" s="277" t="s">
        <v>112</v>
      </c>
      <c r="F57" s="277" t="s">
        <v>8</v>
      </c>
      <c r="G57" s="277" t="s">
        <v>9</v>
      </c>
      <c r="H57" s="280" t="s">
        <v>122</v>
      </c>
      <c r="I57" s="278" t="s">
        <v>742</v>
      </c>
      <c r="J57" s="279">
        <f>J58</f>
        <v>48</v>
      </c>
      <c r="K57" s="279">
        <f>K58</f>
        <v>50</v>
      </c>
      <c r="L57" s="279">
        <f>L58</f>
        <v>52</v>
      </c>
    </row>
    <row r="58" spans="1:12" ht="79.5" customHeight="1">
      <c r="A58" s="220" t="s">
        <v>57</v>
      </c>
      <c r="B58" s="277" t="s">
        <v>10</v>
      </c>
      <c r="C58" s="277" t="s">
        <v>35</v>
      </c>
      <c r="D58" s="277" t="s">
        <v>148</v>
      </c>
      <c r="E58" s="277" t="s">
        <v>743</v>
      </c>
      <c r="F58" s="277" t="s">
        <v>148</v>
      </c>
      <c r="G58" s="277" t="s">
        <v>9</v>
      </c>
      <c r="H58" s="280" t="s">
        <v>122</v>
      </c>
      <c r="I58" s="278" t="s">
        <v>744</v>
      </c>
      <c r="J58" s="279">
        <v>48</v>
      </c>
      <c r="K58" s="190">
        <v>50</v>
      </c>
      <c r="L58" s="190">
        <v>52</v>
      </c>
    </row>
    <row r="59" spans="1:12" ht="47.25">
      <c r="A59" s="277" t="s">
        <v>58</v>
      </c>
      <c r="B59" s="277" t="s">
        <v>10</v>
      </c>
      <c r="C59" s="277" t="s">
        <v>35</v>
      </c>
      <c r="D59" s="277" t="s">
        <v>148</v>
      </c>
      <c r="E59" s="277" t="s">
        <v>396</v>
      </c>
      <c r="F59" s="277" t="s">
        <v>8</v>
      </c>
      <c r="G59" s="277" t="s">
        <v>9</v>
      </c>
      <c r="H59" s="277" t="s">
        <v>122</v>
      </c>
      <c r="I59" s="654" t="s">
        <v>397</v>
      </c>
      <c r="J59" s="190">
        <f>J60</f>
        <v>12570.4</v>
      </c>
      <c r="K59" s="190">
        <f>K60</f>
        <v>12085.1</v>
      </c>
      <c r="L59" s="190">
        <f>L60</f>
        <v>8799.6</v>
      </c>
    </row>
    <row r="60" spans="1:12" ht="47.25">
      <c r="A60" s="277" t="s">
        <v>58</v>
      </c>
      <c r="B60" s="277" t="s">
        <v>10</v>
      </c>
      <c r="C60" s="277" t="s">
        <v>35</v>
      </c>
      <c r="D60" s="277" t="s">
        <v>148</v>
      </c>
      <c r="E60" s="277" t="s">
        <v>398</v>
      </c>
      <c r="F60" s="277" t="s">
        <v>148</v>
      </c>
      <c r="G60" s="277" t="s">
        <v>9</v>
      </c>
      <c r="H60" s="277" t="s">
        <v>122</v>
      </c>
      <c r="I60" s="651" t="s">
        <v>399</v>
      </c>
      <c r="J60" s="190">
        <v>12570.4</v>
      </c>
      <c r="K60" s="190">
        <v>12085.1</v>
      </c>
      <c r="L60" s="190">
        <v>8799.6</v>
      </c>
    </row>
    <row r="61" spans="1:12" ht="31.5">
      <c r="A61" s="631" t="s">
        <v>72</v>
      </c>
      <c r="B61" s="631" t="s">
        <v>10</v>
      </c>
      <c r="C61" s="631" t="s">
        <v>124</v>
      </c>
      <c r="D61" s="631" t="s">
        <v>8</v>
      </c>
      <c r="E61" s="631" t="s">
        <v>72</v>
      </c>
      <c r="F61" s="631" t="s">
        <v>8</v>
      </c>
      <c r="G61" s="631" t="s">
        <v>9</v>
      </c>
      <c r="H61" s="631" t="s">
        <v>72</v>
      </c>
      <c r="I61" s="652" t="s">
        <v>23</v>
      </c>
      <c r="J61" s="191">
        <f>J62</f>
        <v>1278</v>
      </c>
      <c r="K61" s="191">
        <f>K62</f>
        <v>1278</v>
      </c>
      <c r="L61" s="191">
        <f>L62</f>
        <v>1278</v>
      </c>
    </row>
    <row r="62" spans="1:12" ht="15.75" customHeight="1">
      <c r="A62" s="277" t="s">
        <v>129</v>
      </c>
      <c r="B62" s="277" t="s">
        <v>10</v>
      </c>
      <c r="C62" s="277" t="s">
        <v>124</v>
      </c>
      <c r="D62" s="277" t="s">
        <v>11</v>
      </c>
      <c r="E62" s="277" t="s">
        <v>72</v>
      </c>
      <c r="F62" s="277" t="s">
        <v>11</v>
      </c>
      <c r="G62" s="277" t="s">
        <v>9</v>
      </c>
      <c r="H62" s="277" t="s">
        <v>122</v>
      </c>
      <c r="I62" s="642" t="s">
        <v>24</v>
      </c>
      <c r="J62" s="190">
        <f>J63+J64+J65</f>
        <v>1278</v>
      </c>
      <c r="K62" s="190">
        <f>K63+K64+K65</f>
        <v>1278</v>
      </c>
      <c r="L62" s="190">
        <f>L63+L64+L65</f>
        <v>1278</v>
      </c>
    </row>
    <row r="63" spans="1:12" ht="31.5">
      <c r="A63" s="277" t="s">
        <v>129</v>
      </c>
      <c r="B63" s="277" t="s">
        <v>10</v>
      </c>
      <c r="C63" s="277" t="s">
        <v>124</v>
      </c>
      <c r="D63" s="277" t="s">
        <v>11</v>
      </c>
      <c r="E63" s="277" t="s">
        <v>142</v>
      </c>
      <c r="F63" s="277" t="s">
        <v>11</v>
      </c>
      <c r="G63" s="277" t="s">
        <v>9</v>
      </c>
      <c r="H63" s="277" t="s">
        <v>122</v>
      </c>
      <c r="I63" s="642" t="s">
        <v>27</v>
      </c>
      <c r="J63" s="190">
        <v>280</v>
      </c>
      <c r="K63" s="190">
        <v>280</v>
      </c>
      <c r="L63" s="190">
        <v>280</v>
      </c>
    </row>
    <row r="64" spans="1:12" ht="31.5">
      <c r="A64" s="277" t="s">
        <v>129</v>
      </c>
      <c r="B64" s="277" t="s">
        <v>10</v>
      </c>
      <c r="C64" s="277" t="s">
        <v>124</v>
      </c>
      <c r="D64" s="277" t="s">
        <v>11</v>
      </c>
      <c r="E64" s="277" t="s">
        <v>112</v>
      </c>
      <c r="F64" s="277" t="s">
        <v>11</v>
      </c>
      <c r="G64" s="277" t="s">
        <v>9</v>
      </c>
      <c r="H64" s="277" t="s">
        <v>122</v>
      </c>
      <c r="I64" s="642" t="s">
        <v>671</v>
      </c>
      <c r="J64" s="190">
        <v>18</v>
      </c>
      <c r="K64" s="190">
        <v>18</v>
      </c>
      <c r="L64" s="190">
        <v>18</v>
      </c>
    </row>
    <row r="65" spans="1:12" ht="31.5">
      <c r="A65" s="277" t="s">
        <v>129</v>
      </c>
      <c r="B65" s="277" t="s">
        <v>10</v>
      </c>
      <c r="C65" s="277" t="s">
        <v>124</v>
      </c>
      <c r="D65" s="277" t="s">
        <v>11</v>
      </c>
      <c r="E65" s="277" t="s">
        <v>147</v>
      </c>
      <c r="F65" s="277" t="s">
        <v>11</v>
      </c>
      <c r="G65" s="277" t="s">
        <v>9</v>
      </c>
      <c r="H65" s="277" t="s">
        <v>122</v>
      </c>
      <c r="I65" s="642" t="s">
        <v>28</v>
      </c>
      <c r="J65" s="190">
        <f>J66+J67</f>
        <v>980</v>
      </c>
      <c r="K65" s="190">
        <f>K66+K67</f>
        <v>980</v>
      </c>
      <c r="L65" s="190">
        <f>L66+L67</f>
        <v>980</v>
      </c>
    </row>
    <row r="66" spans="1:12" ht="15.75">
      <c r="A66" s="277" t="s">
        <v>129</v>
      </c>
      <c r="B66" s="277" t="s">
        <v>10</v>
      </c>
      <c r="C66" s="277" t="s">
        <v>124</v>
      </c>
      <c r="D66" s="277" t="s">
        <v>11</v>
      </c>
      <c r="E66" s="277" t="s">
        <v>537</v>
      </c>
      <c r="F66" s="277" t="s">
        <v>11</v>
      </c>
      <c r="G66" s="277" t="s">
        <v>9</v>
      </c>
      <c r="H66" s="277" t="s">
        <v>122</v>
      </c>
      <c r="I66" s="651" t="s">
        <v>538</v>
      </c>
      <c r="J66" s="190">
        <v>440</v>
      </c>
      <c r="K66" s="190">
        <v>440</v>
      </c>
      <c r="L66" s="190">
        <v>440</v>
      </c>
    </row>
    <row r="67" spans="1:12" ht="15.75">
      <c r="A67" s="277" t="s">
        <v>129</v>
      </c>
      <c r="B67" s="277" t="s">
        <v>10</v>
      </c>
      <c r="C67" s="277" t="s">
        <v>124</v>
      </c>
      <c r="D67" s="277" t="s">
        <v>11</v>
      </c>
      <c r="E67" s="277" t="s">
        <v>611</v>
      </c>
      <c r="F67" s="277" t="s">
        <v>11</v>
      </c>
      <c r="G67" s="277" t="s">
        <v>9</v>
      </c>
      <c r="H67" s="277" t="s">
        <v>122</v>
      </c>
      <c r="I67" s="651" t="s">
        <v>612</v>
      </c>
      <c r="J67" s="190">
        <v>540</v>
      </c>
      <c r="K67" s="190">
        <v>540</v>
      </c>
      <c r="L67" s="190">
        <v>540</v>
      </c>
    </row>
    <row r="68" spans="1:12" ht="31.5">
      <c r="A68" s="655" t="s">
        <v>72</v>
      </c>
      <c r="B68" s="655" t="s">
        <v>10</v>
      </c>
      <c r="C68" s="655" t="s">
        <v>65</v>
      </c>
      <c r="D68" s="655" t="s">
        <v>8</v>
      </c>
      <c r="E68" s="655" t="s">
        <v>72</v>
      </c>
      <c r="F68" s="655" t="s">
        <v>8</v>
      </c>
      <c r="G68" s="655" t="s">
        <v>9</v>
      </c>
      <c r="H68" s="655" t="s">
        <v>72</v>
      </c>
      <c r="I68" s="656" t="s">
        <v>751</v>
      </c>
      <c r="J68" s="657">
        <f>J69+J72</f>
        <v>5582</v>
      </c>
      <c r="K68" s="657">
        <f>K69+K72</f>
        <v>5794.5</v>
      </c>
      <c r="L68" s="657">
        <f>L69+L72</f>
        <v>6015.1</v>
      </c>
    </row>
    <row r="69" spans="1:12" ht="15.75">
      <c r="A69" s="277" t="s">
        <v>72</v>
      </c>
      <c r="B69" s="277" t="s">
        <v>10</v>
      </c>
      <c r="C69" s="277" t="s">
        <v>65</v>
      </c>
      <c r="D69" s="277" t="s">
        <v>11</v>
      </c>
      <c r="E69" s="277" t="s">
        <v>72</v>
      </c>
      <c r="F69" s="277" t="s">
        <v>8</v>
      </c>
      <c r="G69" s="277" t="s">
        <v>9</v>
      </c>
      <c r="H69" s="277" t="s">
        <v>20</v>
      </c>
      <c r="I69" s="642" t="s">
        <v>29</v>
      </c>
      <c r="J69" s="658">
        <f aca="true" t="shared" si="3" ref="J69:L70">J70</f>
        <v>5062</v>
      </c>
      <c r="K69" s="658">
        <f t="shared" si="3"/>
        <v>5264.5</v>
      </c>
      <c r="L69" s="658">
        <f t="shared" si="3"/>
        <v>5475.1</v>
      </c>
    </row>
    <row r="70" spans="1:12" ht="15.75">
      <c r="A70" s="277" t="s">
        <v>72</v>
      </c>
      <c r="B70" s="277" t="s">
        <v>10</v>
      </c>
      <c r="C70" s="277" t="s">
        <v>65</v>
      </c>
      <c r="D70" s="277" t="s">
        <v>11</v>
      </c>
      <c r="E70" s="277" t="s">
        <v>30</v>
      </c>
      <c r="F70" s="277" t="s">
        <v>8</v>
      </c>
      <c r="G70" s="277" t="s">
        <v>9</v>
      </c>
      <c r="H70" s="277" t="s">
        <v>20</v>
      </c>
      <c r="I70" s="642" t="s">
        <v>31</v>
      </c>
      <c r="J70" s="658">
        <f t="shared" si="3"/>
        <v>5062</v>
      </c>
      <c r="K70" s="658">
        <f t="shared" si="3"/>
        <v>5264.5</v>
      </c>
      <c r="L70" s="658">
        <f t="shared" si="3"/>
        <v>5475.1</v>
      </c>
    </row>
    <row r="71" spans="1:12" ht="47.25">
      <c r="A71" s="277" t="s">
        <v>457</v>
      </c>
      <c r="B71" s="277" t="s">
        <v>10</v>
      </c>
      <c r="C71" s="277" t="s">
        <v>65</v>
      </c>
      <c r="D71" s="277" t="s">
        <v>11</v>
      </c>
      <c r="E71" s="277" t="s">
        <v>32</v>
      </c>
      <c r="F71" s="277" t="s">
        <v>148</v>
      </c>
      <c r="G71" s="277" t="s">
        <v>9</v>
      </c>
      <c r="H71" s="277" t="s">
        <v>20</v>
      </c>
      <c r="I71" s="642" t="s">
        <v>33</v>
      </c>
      <c r="J71" s="658">
        <v>5062</v>
      </c>
      <c r="K71" s="658">
        <v>5264.5</v>
      </c>
      <c r="L71" s="658">
        <v>5475.1</v>
      </c>
    </row>
    <row r="72" spans="1:12" ht="19.5" customHeight="1">
      <c r="A72" s="277" t="s">
        <v>72</v>
      </c>
      <c r="B72" s="277" t="s">
        <v>10</v>
      </c>
      <c r="C72" s="277" t="s">
        <v>65</v>
      </c>
      <c r="D72" s="277" t="s">
        <v>144</v>
      </c>
      <c r="E72" s="277" t="s">
        <v>72</v>
      </c>
      <c r="F72" s="277" t="s">
        <v>8</v>
      </c>
      <c r="G72" s="277" t="s">
        <v>9</v>
      </c>
      <c r="H72" s="277" t="s">
        <v>20</v>
      </c>
      <c r="I72" s="642" t="s">
        <v>613</v>
      </c>
      <c r="J72" s="658">
        <f>J75+J73</f>
        <v>520</v>
      </c>
      <c r="K72" s="658">
        <f>K75+K73</f>
        <v>530</v>
      </c>
      <c r="L72" s="658">
        <f>L75+L73</f>
        <v>540</v>
      </c>
    </row>
    <row r="73" spans="1:12" ht="30.75" customHeight="1">
      <c r="A73" s="277" t="s">
        <v>57</v>
      </c>
      <c r="B73" s="277" t="s">
        <v>10</v>
      </c>
      <c r="C73" s="277" t="s">
        <v>65</v>
      </c>
      <c r="D73" s="277" t="s">
        <v>144</v>
      </c>
      <c r="E73" s="277" t="s">
        <v>18</v>
      </c>
      <c r="F73" s="277" t="s">
        <v>8</v>
      </c>
      <c r="G73" s="277" t="s">
        <v>9</v>
      </c>
      <c r="H73" s="277" t="s">
        <v>20</v>
      </c>
      <c r="I73" s="642" t="s">
        <v>680</v>
      </c>
      <c r="J73" s="658">
        <f>J74</f>
        <v>370</v>
      </c>
      <c r="K73" s="658">
        <f>K74</f>
        <v>380</v>
      </c>
      <c r="L73" s="658">
        <f>L74</f>
        <v>390</v>
      </c>
    </row>
    <row r="74" spans="1:12" ht="43.5" customHeight="1">
      <c r="A74" s="220" t="s">
        <v>57</v>
      </c>
      <c r="B74" s="277" t="s">
        <v>10</v>
      </c>
      <c r="C74" s="277" t="s">
        <v>65</v>
      </c>
      <c r="D74" s="277" t="s">
        <v>144</v>
      </c>
      <c r="E74" s="277" t="s">
        <v>681</v>
      </c>
      <c r="F74" s="277" t="s">
        <v>148</v>
      </c>
      <c r="G74" s="277" t="s">
        <v>9</v>
      </c>
      <c r="H74" s="277" t="s">
        <v>20</v>
      </c>
      <c r="I74" s="642" t="s">
        <v>679</v>
      </c>
      <c r="J74" s="658">
        <v>370</v>
      </c>
      <c r="K74" s="658">
        <v>380</v>
      </c>
      <c r="L74" s="658">
        <v>390</v>
      </c>
    </row>
    <row r="75" spans="1:12" ht="15.75">
      <c r="A75" s="220" t="s">
        <v>72</v>
      </c>
      <c r="B75" s="277" t="s">
        <v>10</v>
      </c>
      <c r="C75" s="277" t="s">
        <v>65</v>
      </c>
      <c r="D75" s="277" t="s">
        <v>144</v>
      </c>
      <c r="E75" s="277" t="s">
        <v>30</v>
      </c>
      <c r="F75" s="277" t="s">
        <v>8</v>
      </c>
      <c r="G75" s="277" t="s">
        <v>9</v>
      </c>
      <c r="H75" s="277" t="s">
        <v>20</v>
      </c>
      <c r="I75" s="174" t="s">
        <v>614</v>
      </c>
      <c r="J75" s="658">
        <f>J76+J77</f>
        <v>150</v>
      </c>
      <c r="K75" s="658">
        <f>K76+K77</f>
        <v>150</v>
      </c>
      <c r="L75" s="658">
        <f>L76+L77</f>
        <v>150</v>
      </c>
    </row>
    <row r="76" spans="1:12" ht="31.5">
      <c r="A76" s="220" t="s">
        <v>57</v>
      </c>
      <c r="B76" s="277" t="s">
        <v>10</v>
      </c>
      <c r="C76" s="277" t="s">
        <v>65</v>
      </c>
      <c r="D76" s="277" t="s">
        <v>144</v>
      </c>
      <c r="E76" s="277" t="s">
        <v>32</v>
      </c>
      <c r="F76" s="277" t="s">
        <v>148</v>
      </c>
      <c r="G76" s="277" t="s">
        <v>9</v>
      </c>
      <c r="H76" s="277" t="s">
        <v>20</v>
      </c>
      <c r="I76" s="174" t="s">
        <v>535</v>
      </c>
      <c r="J76" s="658">
        <v>138</v>
      </c>
      <c r="K76" s="658">
        <v>138</v>
      </c>
      <c r="L76" s="658">
        <v>138</v>
      </c>
    </row>
    <row r="77" spans="1:12" ht="31.5">
      <c r="A77" s="220" t="s">
        <v>457</v>
      </c>
      <c r="B77" s="277" t="s">
        <v>10</v>
      </c>
      <c r="C77" s="277" t="s">
        <v>65</v>
      </c>
      <c r="D77" s="277" t="s">
        <v>144</v>
      </c>
      <c r="E77" s="277" t="s">
        <v>32</v>
      </c>
      <c r="F77" s="277" t="s">
        <v>148</v>
      </c>
      <c r="G77" s="277" t="s">
        <v>9</v>
      </c>
      <c r="H77" s="277" t="s">
        <v>20</v>
      </c>
      <c r="I77" s="174" t="s">
        <v>535</v>
      </c>
      <c r="J77" s="658">
        <v>12</v>
      </c>
      <c r="K77" s="658">
        <v>12</v>
      </c>
      <c r="L77" s="658">
        <v>12</v>
      </c>
    </row>
    <row r="78" spans="1:12" ht="31.5">
      <c r="A78" s="631" t="s">
        <v>72</v>
      </c>
      <c r="B78" s="631" t="s">
        <v>10</v>
      </c>
      <c r="C78" s="631" t="s">
        <v>25</v>
      </c>
      <c r="D78" s="631" t="s">
        <v>8</v>
      </c>
      <c r="E78" s="631" t="s">
        <v>72</v>
      </c>
      <c r="F78" s="631" t="s">
        <v>8</v>
      </c>
      <c r="G78" s="631" t="s">
        <v>9</v>
      </c>
      <c r="H78" s="631" t="s">
        <v>72</v>
      </c>
      <c r="I78" s="652" t="s">
        <v>150</v>
      </c>
      <c r="J78" s="191">
        <f aca="true" t="shared" si="4" ref="J78:L79">J79</f>
        <v>60</v>
      </c>
      <c r="K78" s="191">
        <f t="shared" si="4"/>
        <v>60</v>
      </c>
      <c r="L78" s="191">
        <f t="shared" si="4"/>
        <v>60</v>
      </c>
    </row>
    <row r="79" spans="1:12" ht="33" customHeight="1">
      <c r="A79" s="636" t="s">
        <v>72</v>
      </c>
      <c r="B79" s="636" t="s">
        <v>118</v>
      </c>
      <c r="C79" s="636" t="s">
        <v>25</v>
      </c>
      <c r="D79" s="636" t="s">
        <v>101</v>
      </c>
      <c r="E79" s="636" t="s">
        <v>72</v>
      </c>
      <c r="F79" s="636" t="s">
        <v>8</v>
      </c>
      <c r="G79" s="636" t="s">
        <v>9</v>
      </c>
      <c r="H79" s="636" t="s">
        <v>89</v>
      </c>
      <c r="I79" s="637" t="s">
        <v>419</v>
      </c>
      <c r="J79" s="194">
        <f t="shared" si="4"/>
        <v>60</v>
      </c>
      <c r="K79" s="194">
        <f t="shared" si="4"/>
        <v>60</v>
      </c>
      <c r="L79" s="194">
        <f t="shared" si="4"/>
        <v>60</v>
      </c>
    </row>
    <row r="80" spans="1:12" ht="47.25">
      <c r="A80" s="659" t="s">
        <v>72</v>
      </c>
      <c r="B80" s="659" t="s">
        <v>10</v>
      </c>
      <c r="C80" s="659" t="s">
        <v>25</v>
      </c>
      <c r="D80" s="659" t="s">
        <v>101</v>
      </c>
      <c r="E80" s="659" t="s">
        <v>142</v>
      </c>
      <c r="F80" s="659" t="s">
        <v>8</v>
      </c>
      <c r="G80" s="659" t="s">
        <v>9</v>
      </c>
      <c r="H80" s="659" t="s">
        <v>89</v>
      </c>
      <c r="I80" s="651" t="s">
        <v>420</v>
      </c>
      <c r="J80" s="190">
        <f>J81+J82</f>
        <v>60</v>
      </c>
      <c r="K80" s="190">
        <f>K81+K82</f>
        <v>60</v>
      </c>
      <c r="L80" s="190">
        <f>L81+L82</f>
        <v>60</v>
      </c>
    </row>
    <row r="81" spans="1:12" ht="78.75">
      <c r="A81" s="277" t="s">
        <v>58</v>
      </c>
      <c r="B81" s="277" t="s">
        <v>118</v>
      </c>
      <c r="C81" s="277" t="s">
        <v>25</v>
      </c>
      <c r="D81" s="277" t="s">
        <v>101</v>
      </c>
      <c r="E81" s="277" t="s">
        <v>105</v>
      </c>
      <c r="F81" s="277" t="s">
        <v>148</v>
      </c>
      <c r="G81" s="277" t="s">
        <v>9</v>
      </c>
      <c r="H81" s="277" t="s">
        <v>89</v>
      </c>
      <c r="I81" s="651" t="s">
        <v>672</v>
      </c>
      <c r="J81" s="190">
        <v>10</v>
      </c>
      <c r="K81" s="190">
        <v>10</v>
      </c>
      <c r="L81" s="190">
        <v>10</v>
      </c>
    </row>
    <row r="82" spans="1:12" ht="63">
      <c r="A82" s="277" t="s">
        <v>336</v>
      </c>
      <c r="B82" s="277" t="s">
        <v>118</v>
      </c>
      <c r="C82" s="277" t="s">
        <v>25</v>
      </c>
      <c r="D82" s="277" t="s">
        <v>101</v>
      </c>
      <c r="E82" s="277" t="s">
        <v>105</v>
      </c>
      <c r="F82" s="277" t="s">
        <v>65</v>
      </c>
      <c r="G82" s="277" t="s">
        <v>9</v>
      </c>
      <c r="H82" s="277" t="s">
        <v>89</v>
      </c>
      <c r="I82" s="651" t="s">
        <v>286</v>
      </c>
      <c r="J82" s="190">
        <v>50</v>
      </c>
      <c r="K82" s="190">
        <v>50</v>
      </c>
      <c r="L82" s="190">
        <v>50</v>
      </c>
    </row>
    <row r="83" spans="1:12" ht="31.5">
      <c r="A83" s="631" t="s">
        <v>72</v>
      </c>
      <c r="B83" s="631" t="s">
        <v>10</v>
      </c>
      <c r="C83" s="631" t="s">
        <v>152</v>
      </c>
      <c r="D83" s="631" t="s">
        <v>8</v>
      </c>
      <c r="E83" s="631" t="s">
        <v>72</v>
      </c>
      <c r="F83" s="631" t="s">
        <v>8</v>
      </c>
      <c r="G83" s="631" t="s">
        <v>9</v>
      </c>
      <c r="H83" s="631" t="s">
        <v>72</v>
      </c>
      <c r="I83" s="652" t="s">
        <v>79</v>
      </c>
      <c r="J83" s="196">
        <f>J84+J101</f>
        <v>548</v>
      </c>
      <c r="K83" s="196">
        <f>K84+K101</f>
        <v>552</v>
      </c>
      <c r="L83" s="196">
        <f>L84+L101</f>
        <v>556</v>
      </c>
    </row>
    <row r="84" spans="1:12" ht="47.25">
      <c r="A84" s="636" t="s">
        <v>72</v>
      </c>
      <c r="B84" s="636" t="s">
        <v>10</v>
      </c>
      <c r="C84" s="636" t="s">
        <v>152</v>
      </c>
      <c r="D84" s="636" t="s">
        <v>11</v>
      </c>
      <c r="E84" s="636" t="s">
        <v>72</v>
      </c>
      <c r="F84" s="636" t="s">
        <v>11</v>
      </c>
      <c r="G84" s="636" t="s">
        <v>9</v>
      </c>
      <c r="H84" s="636" t="s">
        <v>108</v>
      </c>
      <c r="I84" s="637" t="s">
        <v>564</v>
      </c>
      <c r="J84" s="193">
        <f>J85+J87+J89+J91+J93+J95+J97+J99</f>
        <v>538</v>
      </c>
      <c r="K84" s="193">
        <f>K85+K87+K89+K91+K93+K95+K97+K99</f>
        <v>542</v>
      </c>
      <c r="L84" s="193">
        <f>L85+L87+L89+L91+L93+L95+L97+L99</f>
        <v>546</v>
      </c>
    </row>
    <row r="85" spans="1:12" ht="66" customHeight="1">
      <c r="A85" s="636" t="s">
        <v>72</v>
      </c>
      <c r="B85" s="636" t="s">
        <v>10</v>
      </c>
      <c r="C85" s="636" t="s">
        <v>152</v>
      </c>
      <c r="D85" s="636" t="s">
        <v>11</v>
      </c>
      <c r="E85" s="636" t="s">
        <v>111</v>
      </c>
      <c r="F85" s="636" t="s">
        <v>11</v>
      </c>
      <c r="G85" s="636" t="s">
        <v>9</v>
      </c>
      <c r="H85" s="636" t="s">
        <v>108</v>
      </c>
      <c r="I85" s="637" t="s">
        <v>752</v>
      </c>
      <c r="J85" s="193">
        <f>J86</f>
        <v>12</v>
      </c>
      <c r="K85" s="193">
        <f>K86</f>
        <v>13</v>
      </c>
      <c r="L85" s="193">
        <f>L86</f>
        <v>14</v>
      </c>
    </row>
    <row r="86" spans="1:12" ht="110.25">
      <c r="A86" s="277" t="s">
        <v>72</v>
      </c>
      <c r="B86" s="277" t="s">
        <v>10</v>
      </c>
      <c r="C86" s="277" t="s">
        <v>152</v>
      </c>
      <c r="D86" s="277" t="s">
        <v>11</v>
      </c>
      <c r="E86" s="277" t="s">
        <v>565</v>
      </c>
      <c r="F86" s="277" t="s">
        <v>11</v>
      </c>
      <c r="G86" s="277" t="s">
        <v>9</v>
      </c>
      <c r="H86" s="277" t="s">
        <v>108</v>
      </c>
      <c r="I86" s="651" t="s">
        <v>753</v>
      </c>
      <c r="J86" s="195">
        <v>12</v>
      </c>
      <c r="K86" s="195">
        <v>13</v>
      </c>
      <c r="L86" s="195">
        <v>14</v>
      </c>
    </row>
    <row r="87" spans="1:12" ht="95.25" customHeight="1">
      <c r="A87" s="636" t="s">
        <v>72</v>
      </c>
      <c r="B87" s="636" t="s">
        <v>10</v>
      </c>
      <c r="C87" s="636" t="s">
        <v>152</v>
      </c>
      <c r="D87" s="636" t="s">
        <v>11</v>
      </c>
      <c r="E87" s="636" t="s">
        <v>18</v>
      </c>
      <c r="F87" s="636" t="s">
        <v>11</v>
      </c>
      <c r="G87" s="636" t="s">
        <v>9</v>
      </c>
      <c r="H87" s="636" t="s">
        <v>108</v>
      </c>
      <c r="I87" s="637" t="s">
        <v>754</v>
      </c>
      <c r="J87" s="193">
        <f>J88</f>
        <v>90</v>
      </c>
      <c r="K87" s="193">
        <f>K88</f>
        <v>92</v>
      </c>
      <c r="L87" s="193">
        <f>L88</f>
        <v>94</v>
      </c>
    </row>
    <row r="88" spans="1:12" ht="141.75">
      <c r="A88" s="277" t="s">
        <v>72</v>
      </c>
      <c r="B88" s="277" t="s">
        <v>10</v>
      </c>
      <c r="C88" s="277" t="s">
        <v>152</v>
      </c>
      <c r="D88" s="277" t="s">
        <v>11</v>
      </c>
      <c r="E88" s="277" t="s">
        <v>566</v>
      </c>
      <c r="F88" s="277" t="s">
        <v>11</v>
      </c>
      <c r="G88" s="277" t="s">
        <v>9</v>
      </c>
      <c r="H88" s="277" t="s">
        <v>108</v>
      </c>
      <c r="I88" s="651" t="s">
        <v>755</v>
      </c>
      <c r="J88" s="195">
        <v>90</v>
      </c>
      <c r="K88" s="195">
        <v>92</v>
      </c>
      <c r="L88" s="195">
        <v>94</v>
      </c>
    </row>
    <row r="89" spans="1:12" ht="68.25" customHeight="1">
      <c r="A89" s="636" t="s">
        <v>72</v>
      </c>
      <c r="B89" s="636" t="s">
        <v>10</v>
      </c>
      <c r="C89" s="636" t="s">
        <v>152</v>
      </c>
      <c r="D89" s="636" t="s">
        <v>11</v>
      </c>
      <c r="E89" s="636" t="s">
        <v>396</v>
      </c>
      <c r="F89" s="636" t="s">
        <v>11</v>
      </c>
      <c r="G89" s="636" t="s">
        <v>9</v>
      </c>
      <c r="H89" s="636" t="s">
        <v>108</v>
      </c>
      <c r="I89" s="175" t="s">
        <v>615</v>
      </c>
      <c r="J89" s="195">
        <f>J90</f>
        <v>3</v>
      </c>
      <c r="K89" s="195">
        <f>K90</f>
        <v>4</v>
      </c>
      <c r="L89" s="195">
        <f>L90</f>
        <v>5</v>
      </c>
    </row>
    <row r="90" spans="1:12" ht="110.25">
      <c r="A90" s="277" t="s">
        <v>72</v>
      </c>
      <c r="B90" s="277" t="s">
        <v>10</v>
      </c>
      <c r="C90" s="277" t="s">
        <v>152</v>
      </c>
      <c r="D90" s="277" t="s">
        <v>11</v>
      </c>
      <c r="E90" s="277" t="s">
        <v>616</v>
      </c>
      <c r="F90" s="277" t="s">
        <v>11</v>
      </c>
      <c r="G90" s="277" t="s">
        <v>9</v>
      </c>
      <c r="H90" s="277" t="s">
        <v>108</v>
      </c>
      <c r="I90" s="176" t="s">
        <v>617</v>
      </c>
      <c r="J90" s="195">
        <v>3</v>
      </c>
      <c r="K90" s="195">
        <v>4</v>
      </c>
      <c r="L90" s="195">
        <v>5</v>
      </c>
    </row>
    <row r="91" spans="1:12" ht="78.75">
      <c r="A91" s="636" t="s">
        <v>72</v>
      </c>
      <c r="B91" s="636" t="s">
        <v>10</v>
      </c>
      <c r="C91" s="636" t="s">
        <v>152</v>
      </c>
      <c r="D91" s="636" t="s">
        <v>11</v>
      </c>
      <c r="E91" s="636" t="s">
        <v>567</v>
      </c>
      <c r="F91" s="636" t="s">
        <v>11</v>
      </c>
      <c r="G91" s="636" t="s">
        <v>9</v>
      </c>
      <c r="H91" s="636" t="s">
        <v>108</v>
      </c>
      <c r="I91" s="637" t="s">
        <v>756</v>
      </c>
      <c r="J91" s="193">
        <f>J92</f>
        <v>110</v>
      </c>
      <c r="K91" s="193">
        <f>K92</f>
        <v>110</v>
      </c>
      <c r="L91" s="193">
        <f>L92</f>
        <v>110</v>
      </c>
    </row>
    <row r="92" spans="1:12" ht="110.25">
      <c r="A92" s="277" t="s">
        <v>72</v>
      </c>
      <c r="B92" s="277" t="s">
        <v>10</v>
      </c>
      <c r="C92" s="277" t="s">
        <v>152</v>
      </c>
      <c r="D92" s="277" t="s">
        <v>11</v>
      </c>
      <c r="E92" s="277" t="s">
        <v>568</v>
      </c>
      <c r="F92" s="277" t="s">
        <v>11</v>
      </c>
      <c r="G92" s="277" t="s">
        <v>9</v>
      </c>
      <c r="H92" s="277" t="s">
        <v>108</v>
      </c>
      <c r="I92" s="651" t="s">
        <v>757</v>
      </c>
      <c r="J92" s="195">
        <v>110</v>
      </c>
      <c r="K92" s="195">
        <v>110</v>
      </c>
      <c r="L92" s="195">
        <v>110</v>
      </c>
    </row>
    <row r="93" spans="1:12" ht="94.5">
      <c r="A93" s="636" t="s">
        <v>72</v>
      </c>
      <c r="B93" s="636" t="s">
        <v>10</v>
      </c>
      <c r="C93" s="636" t="s">
        <v>152</v>
      </c>
      <c r="D93" s="636" t="s">
        <v>11</v>
      </c>
      <c r="E93" s="636" t="s">
        <v>108</v>
      </c>
      <c r="F93" s="636" t="s">
        <v>11</v>
      </c>
      <c r="G93" s="636" t="s">
        <v>9</v>
      </c>
      <c r="H93" s="636" t="s">
        <v>108</v>
      </c>
      <c r="I93" s="637" t="s">
        <v>758</v>
      </c>
      <c r="J93" s="193">
        <f>J94</f>
        <v>40</v>
      </c>
      <c r="K93" s="193">
        <f>K94</f>
        <v>40</v>
      </c>
      <c r="L93" s="193">
        <f>L94</f>
        <v>40</v>
      </c>
    </row>
    <row r="94" spans="1:12" ht="126">
      <c r="A94" s="277" t="s">
        <v>72</v>
      </c>
      <c r="B94" s="277" t="s">
        <v>10</v>
      </c>
      <c r="C94" s="277" t="s">
        <v>152</v>
      </c>
      <c r="D94" s="277" t="s">
        <v>11</v>
      </c>
      <c r="E94" s="277" t="s">
        <v>569</v>
      </c>
      <c r="F94" s="277" t="s">
        <v>11</v>
      </c>
      <c r="G94" s="277" t="s">
        <v>9</v>
      </c>
      <c r="H94" s="277" t="s">
        <v>108</v>
      </c>
      <c r="I94" s="651" t="s">
        <v>759</v>
      </c>
      <c r="J94" s="195">
        <v>40</v>
      </c>
      <c r="K94" s="195">
        <v>40</v>
      </c>
      <c r="L94" s="195">
        <v>40</v>
      </c>
    </row>
    <row r="95" spans="1:12" ht="81" customHeight="1">
      <c r="A95" s="636" t="s">
        <v>72</v>
      </c>
      <c r="B95" s="636" t="s">
        <v>10</v>
      </c>
      <c r="C95" s="636" t="s">
        <v>152</v>
      </c>
      <c r="D95" s="636" t="s">
        <v>11</v>
      </c>
      <c r="E95" s="636" t="s">
        <v>508</v>
      </c>
      <c r="F95" s="636" t="s">
        <v>11</v>
      </c>
      <c r="G95" s="636" t="s">
        <v>9</v>
      </c>
      <c r="H95" s="636" t="s">
        <v>108</v>
      </c>
      <c r="I95" s="637" t="s">
        <v>618</v>
      </c>
      <c r="J95" s="195">
        <f>J96</f>
        <v>2</v>
      </c>
      <c r="K95" s="195">
        <f>K96</f>
        <v>2</v>
      </c>
      <c r="L95" s="195">
        <f>L96</f>
        <v>2</v>
      </c>
    </row>
    <row r="96" spans="1:12" ht="157.5">
      <c r="A96" s="277" t="s">
        <v>72</v>
      </c>
      <c r="B96" s="277" t="s">
        <v>10</v>
      </c>
      <c r="C96" s="277" t="s">
        <v>152</v>
      </c>
      <c r="D96" s="277" t="s">
        <v>11</v>
      </c>
      <c r="E96" s="277" t="s">
        <v>619</v>
      </c>
      <c r="F96" s="277" t="s">
        <v>11</v>
      </c>
      <c r="G96" s="277" t="s">
        <v>9</v>
      </c>
      <c r="H96" s="277" t="s">
        <v>108</v>
      </c>
      <c r="I96" s="651" t="s">
        <v>620</v>
      </c>
      <c r="J96" s="195">
        <v>2</v>
      </c>
      <c r="K96" s="195">
        <v>2</v>
      </c>
      <c r="L96" s="195">
        <v>2</v>
      </c>
    </row>
    <row r="97" spans="1:12" ht="78.75">
      <c r="A97" s="636" t="s">
        <v>72</v>
      </c>
      <c r="B97" s="636" t="s">
        <v>10</v>
      </c>
      <c r="C97" s="636" t="s">
        <v>152</v>
      </c>
      <c r="D97" s="636" t="s">
        <v>11</v>
      </c>
      <c r="E97" s="636" t="s">
        <v>621</v>
      </c>
      <c r="F97" s="636" t="s">
        <v>11</v>
      </c>
      <c r="G97" s="636" t="s">
        <v>9</v>
      </c>
      <c r="H97" s="636" t="s">
        <v>108</v>
      </c>
      <c r="I97" s="175" t="s">
        <v>622</v>
      </c>
      <c r="J97" s="195">
        <f>J98</f>
        <v>1</v>
      </c>
      <c r="K97" s="195">
        <f>K98</f>
        <v>1</v>
      </c>
      <c r="L97" s="195">
        <f>L98</f>
        <v>1</v>
      </c>
    </row>
    <row r="98" spans="1:12" ht="110.25">
      <c r="A98" s="277" t="s">
        <v>72</v>
      </c>
      <c r="B98" s="277" t="s">
        <v>10</v>
      </c>
      <c r="C98" s="277" t="s">
        <v>152</v>
      </c>
      <c r="D98" s="277" t="s">
        <v>11</v>
      </c>
      <c r="E98" s="277" t="s">
        <v>623</v>
      </c>
      <c r="F98" s="277" t="s">
        <v>11</v>
      </c>
      <c r="G98" s="277" t="s">
        <v>9</v>
      </c>
      <c r="H98" s="277" t="s">
        <v>108</v>
      </c>
      <c r="I98" s="176" t="s">
        <v>624</v>
      </c>
      <c r="J98" s="195">
        <v>1</v>
      </c>
      <c r="K98" s="195">
        <v>1</v>
      </c>
      <c r="L98" s="195">
        <v>1</v>
      </c>
    </row>
    <row r="99" spans="1:12" ht="94.5">
      <c r="A99" s="636" t="s">
        <v>72</v>
      </c>
      <c r="B99" s="636" t="s">
        <v>10</v>
      </c>
      <c r="C99" s="636" t="s">
        <v>152</v>
      </c>
      <c r="D99" s="636" t="s">
        <v>11</v>
      </c>
      <c r="E99" s="636" t="s">
        <v>182</v>
      </c>
      <c r="F99" s="636" t="s">
        <v>11</v>
      </c>
      <c r="G99" s="636" t="s">
        <v>9</v>
      </c>
      <c r="H99" s="636" t="s">
        <v>108</v>
      </c>
      <c r="I99" s="637" t="s">
        <v>760</v>
      </c>
      <c r="J99" s="193">
        <f>J100</f>
        <v>280</v>
      </c>
      <c r="K99" s="193">
        <f>K100</f>
        <v>280</v>
      </c>
      <c r="L99" s="193">
        <f>L100</f>
        <v>280</v>
      </c>
    </row>
    <row r="100" spans="1:12" ht="126">
      <c r="A100" s="277" t="s">
        <v>72</v>
      </c>
      <c r="B100" s="277" t="s">
        <v>10</v>
      </c>
      <c r="C100" s="277" t="s">
        <v>152</v>
      </c>
      <c r="D100" s="277" t="s">
        <v>11</v>
      </c>
      <c r="E100" s="277" t="s">
        <v>570</v>
      </c>
      <c r="F100" s="277" t="s">
        <v>11</v>
      </c>
      <c r="G100" s="277" t="s">
        <v>9</v>
      </c>
      <c r="H100" s="277" t="s">
        <v>108</v>
      </c>
      <c r="I100" s="651" t="s">
        <v>761</v>
      </c>
      <c r="J100" s="195">
        <v>280</v>
      </c>
      <c r="K100" s="195">
        <v>280</v>
      </c>
      <c r="L100" s="195">
        <v>280</v>
      </c>
    </row>
    <row r="101" spans="1:12" ht="31.5">
      <c r="A101" s="277" t="s">
        <v>72</v>
      </c>
      <c r="B101" s="277" t="s">
        <v>10</v>
      </c>
      <c r="C101" s="277" t="s">
        <v>152</v>
      </c>
      <c r="D101" s="277" t="s">
        <v>123</v>
      </c>
      <c r="E101" s="277" t="s">
        <v>72</v>
      </c>
      <c r="F101" s="277" t="s">
        <v>8</v>
      </c>
      <c r="G101" s="277" t="s">
        <v>9</v>
      </c>
      <c r="H101" s="277" t="s">
        <v>108</v>
      </c>
      <c r="I101" s="660" t="s">
        <v>931</v>
      </c>
      <c r="J101" s="190">
        <f aca="true" t="shared" si="5" ref="J101:L102">J102</f>
        <v>10</v>
      </c>
      <c r="K101" s="190">
        <f t="shared" si="5"/>
        <v>10</v>
      </c>
      <c r="L101" s="190">
        <f t="shared" si="5"/>
        <v>10</v>
      </c>
    </row>
    <row r="102" spans="1:12" ht="94.5">
      <c r="A102" s="277" t="s">
        <v>72</v>
      </c>
      <c r="B102" s="277" t="s">
        <v>10</v>
      </c>
      <c r="C102" s="277" t="s">
        <v>152</v>
      </c>
      <c r="D102" s="277" t="s">
        <v>123</v>
      </c>
      <c r="E102" s="277" t="s">
        <v>122</v>
      </c>
      <c r="F102" s="277" t="s">
        <v>8</v>
      </c>
      <c r="G102" s="277" t="s">
        <v>9</v>
      </c>
      <c r="H102" s="277" t="s">
        <v>108</v>
      </c>
      <c r="I102" s="660" t="s">
        <v>673</v>
      </c>
      <c r="J102" s="190">
        <f t="shared" si="5"/>
        <v>10</v>
      </c>
      <c r="K102" s="190">
        <f t="shared" si="5"/>
        <v>10</v>
      </c>
      <c r="L102" s="190">
        <f t="shared" si="5"/>
        <v>10</v>
      </c>
    </row>
    <row r="103" spans="1:12" ht="78.75">
      <c r="A103" s="277" t="s">
        <v>72</v>
      </c>
      <c r="B103" s="277" t="s">
        <v>10</v>
      </c>
      <c r="C103" s="277" t="s">
        <v>152</v>
      </c>
      <c r="D103" s="277" t="s">
        <v>123</v>
      </c>
      <c r="E103" s="277" t="s">
        <v>674</v>
      </c>
      <c r="F103" s="277" t="s">
        <v>11</v>
      </c>
      <c r="G103" s="277" t="s">
        <v>9</v>
      </c>
      <c r="H103" s="277" t="s">
        <v>108</v>
      </c>
      <c r="I103" s="660" t="s">
        <v>675</v>
      </c>
      <c r="J103" s="190">
        <v>10</v>
      </c>
      <c r="K103" s="190">
        <v>10</v>
      </c>
      <c r="L103" s="190">
        <v>10</v>
      </c>
    </row>
    <row r="104" spans="1:12" ht="15.75">
      <c r="A104" s="222" t="s">
        <v>72</v>
      </c>
      <c r="B104" s="223" t="s">
        <v>16</v>
      </c>
      <c r="C104" s="224" t="s">
        <v>8</v>
      </c>
      <c r="D104" s="224" t="s">
        <v>8</v>
      </c>
      <c r="E104" s="224" t="s">
        <v>72</v>
      </c>
      <c r="F104" s="224" t="s">
        <v>8</v>
      </c>
      <c r="G104" s="224" t="s">
        <v>9</v>
      </c>
      <c r="H104" s="225" t="s">
        <v>72</v>
      </c>
      <c r="I104" s="226" t="s">
        <v>17</v>
      </c>
      <c r="J104" s="227">
        <f>J105+J132</f>
        <v>834156.28767</v>
      </c>
      <c r="K104" s="227">
        <f>K105+K132</f>
        <v>864341.21187</v>
      </c>
      <c r="L104" s="228">
        <f>L105+L132</f>
        <v>851963.94687</v>
      </c>
    </row>
    <row r="105" spans="1:12" ht="47.25">
      <c r="A105" s="222" t="s">
        <v>72</v>
      </c>
      <c r="B105" s="229" t="s">
        <v>16</v>
      </c>
      <c r="C105" s="230" t="s">
        <v>144</v>
      </c>
      <c r="D105" s="230" t="s">
        <v>8</v>
      </c>
      <c r="E105" s="230" t="s">
        <v>72</v>
      </c>
      <c r="F105" s="230" t="s">
        <v>8</v>
      </c>
      <c r="G105" s="230" t="s">
        <v>9</v>
      </c>
      <c r="H105" s="231" t="s">
        <v>72</v>
      </c>
      <c r="I105" s="226" t="s">
        <v>125</v>
      </c>
      <c r="J105" s="227">
        <f>J106+J111+J118+J127</f>
        <v>834156.28767</v>
      </c>
      <c r="K105" s="227">
        <f>K106+K111+K118+K127</f>
        <v>797383.35887</v>
      </c>
      <c r="L105" s="228">
        <f>L106+L111+L118+L127</f>
        <v>784994.75887</v>
      </c>
    </row>
    <row r="106" spans="1:12" ht="34.5" customHeight="1">
      <c r="A106" s="232" t="s">
        <v>98</v>
      </c>
      <c r="B106" s="233" t="s">
        <v>16</v>
      </c>
      <c r="C106" s="234" t="s">
        <v>144</v>
      </c>
      <c r="D106" s="234" t="s">
        <v>123</v>
      </c>
      <c r="E106" s="234" t="s">
        <v>72</v>
      </c>
      <c r="F106" s="234" t="s">
        <v>8</v>
      </c>
      <c r="G106" s="234" t="s">
        <v>9</v>
      </c>
      <c r="H106" s="235" t="s">
        <v>508</v>
      </c>
      <c r="I106" s="236" t="s">
        <v>764</v>
      </c>
      <c r="J106" s="237">
        <f>J107+J109</f>
        <v>218358.1</v>
      </c>
      <c r="K106" s="237">
        <f>K107+K109</f>
        <v>182808</v>
      </c>
      <c r="L106" s="238">
        <f>L107+L109</f>
        <v>182808</v>
      </c>
    </row>
    <row r="107" spans="1:12" ht="18.75" customHeight="1">
      <c r="A107" s="232" t="s">
        <v>98</v>
      </c>
      <c r="B107" s="233" t="s">
        <v>16</v>
      </c>
      <c r="C107" s="234" t="s">
        <v>144</v>
      </c>
      <c r="D107" s="234" t="s">
        <v>628</v>
      </c>
      <c r="E107" s="234" t="s">
        <v>260</v>
      </c>
      <c r="F107" s="234" t="s">
        <v>8</v>
      </c>
      <c r="G107" s="234" t="s">
        <v>9</v>
      </c>
      <c r="H107" s="235" t="s">
        <v>508</v>
      </c>
      <c r="I107" s="236" t="s">
        <v>261</v>
      </c>
      <c r="J107" s="237">
        <f>J108</f>
        <v>177750.7</v>
      </c>
      <c r="K107" s="237">
        <f>K108</f>
        <v>177750.7</v>
      </c>
      <c r="L107" s="238">
        <f>L108</f>
        <v>142200.6</v>
      </c>
    </row>
    <row r="108" spans="1:12" ht="47.25">
      <c r="A108" s="232" t="s">
        <v>98</v>
      </c>
      <c r="B108" s="233" t="s">
        <v>16</v>
      </c>
      <c r="C108" s="234" t="s">
        <v>144</v>
      </c>
      <c r="D108" s="234" t="s">
        <v>628</v>
      </c>
      <c r="E108" s="234" t="s">
        <v>260</v>
      </c>
      <c r="F108" s="234" t="s">
        <v>148</v>
      </c>
      <c r="G108" s="234" t="s">
        <v>9</v>
      </c>
      <c r="H108" s="235" t="s">
        <v>508</v>
      </c>
      <c r="I108" s="236" t="s">
        <v>592</v>
      </c>
      <c r="J108" s="239">
        <v>177750.7</v>
      </c>
      <c r="K108" s="239">
        <v>177750.7</v>
      </c>
      <c r="L108" s="240">
        <v>142200.6</v>
      </c>
    </row>
    <row r="109" spans="1:12" ht="32.25" customHeight="1">
      <c r="A109" s="232" t="s">
        <v>98</v>
      </c>
      <c r="B109" s="233" t="s">
        <v>16</v>
      </c>
      <c r="C109" s="234" t="s">
        <v>144</v>
      </c>
      <c r="D109" s="234" t="s">
        <v>628</v>
      </c>
      <c r="E109" s="234" t="s">
        <v>400</v>
      </c>
      <c r="F109" s="234" t="s">
        <v>8</v>
      </c>
      <c r="G109" s="234" t="s">
        <v>9</v>
      </c>
      <c r="H109" s="235" t="s">
        <v>508</v>
      </c>
      <c r="I109" s="236" t="s">
        <v>274</v>
      </c>
      <c r="J109" s="237">
        <f>J110</f>
        <v>40607.4</v>
      </c>
      <c r="K109" s="237">
        <f>K110</f>
        <v>5057.3</v>
      </c>
      <c r="L109" s="238">
        <f>L110</f>
        <v>40607.4</v>
      </c>
    </row>
    <row r="110" spans="1:12" ht="48" customHeight="1">
      <c r="A110" s="232" t="s">
        <v>98</v>
      </c>
      <c r="B110" s="233" t="s">
        <v>16</v>
      </c>
      <c r="C110" s="234" t="s">
        <v>144</v>
      </c>
      <c r="D110" s="234" t="s">
        <v>628</v>
      </c>
      <c r="E110" s="234" t="s">
        <v>400</v>
      </c>
      <c r="F110" s="234" t="s">
        <v>148</v>
      </c>
      <c r="G110" s="234" t="s">
        <v>9</v>
      </c>
      <c r="H110" s="235" t="s">
        <v>508</v>
      </c>
      <c r="I110" s="221" t="s">
        <v>593</v>
      </c>
      <c r="J110" s="239">
        <v>40607.4</v>
      </c>
      <c r="K110" s="239">
        <v>5057.3</v>
      </c>
      <c r="L110" s="240">
        <v>40607.4</v>
      </c>
    </row>
    <row r="111" spans="1:12" ht="34.5" customHeight="1">
      <c r="A111" s="232" t="s">
        <v>98</v>
      </c>
      <c r="B111" s="233" t="s">
        <v>16</v>
      </c>
      <c r="C111" s="234" t="s">
        <v>144</v>
      </c>
      <c r="D111" s="234" t="s">
        <v>165</v>
      </c>
      <c r="E111" s="234" t="s">
        <v>72</v>
      </c>
      <c r="F111" s="234" t="s">
        <v>8</v>
      </c>
      <c r="G111" s="234" t="s">
        <v>9</v>
      </c>
      <c r="H111" s="235" t="s">
        <v>508</v>
      </c>
      <c r="I111" s="236" t="s">
        <v>683</v>
      </c>
      <c r="J111" s="237">
        <f>J116+J112+J114</f>
        <v>16142.5</v>
      </c>
      <c r="K111" s="237">
        <f>K116+K112+K114</f>
        <v>15930.6</v>
      </c>
      <c r="L111" s="238">
        <f>L116+L112+L114</f>
        <v>7723.7</v>
      </c>
    </row>
    <row r="112" spans="1:13" ht="63.75" customHeight="1">
      <c r="A112" s="281" t="s">
        <v>98</v>
      </c>
      <c r="B112" s="201" t="s">
        <v>16</v>
      </c>
      <c r="C112" s="201" t="s">
        <v>144</v>
      </c>
      <c r="D112" s="201" t="s">
        <v>629</v>
      </c>
      <c r="E112" s="201" t="s">
        <v>695</v>
      </c>
      <c r="F112" s="201" t="s">
        <v>8</v>
      </c>
      <c r="G112" s="201" t="s">
        <v>9</v>
      </c>
      <c r="H112" s="202" t="s">
        <v>508</v>
      </c>
      <c r="I112" s="203" t="s">
        <v>696</v>
      </c>
      <c r="J112" s="243">
        <f>J113</f>
        <v>11581.9</v>
      </c>
      <c r="K112" s="243">
        <f>K113</f>
        <v>11735.4</v>
      </c>
      <c r="L112" s="282">
        <f>L113</f>
        <v>3605</v>
      </c>
      <c r="M112" s="679"/>
    </row>
    <row r="113" spans="1:12" ht="81.75" customHeight="1">
      <c r="A113" s="283" t="s">
        <v>98</v>
      </c>
      <c r="B113" s="204" t="s">
        <v>16</v>
      </c>
      <c r="C113" s="204" t="s">
        <v>144</v>
      </c>
      <c r="D113" s="204" t="s">
        <v>629</v>
      </c>
      <c r="E113" s="204" t="s">
        <v>695</v>
      </c>
      <c r="F113" s="204" t="s">
        <v>148</v>
      </c>
      <c r="G113" s="204" t="s">
        <v>9</v>
      </c>
      <c r="H113" s="205" t="s">
        <v>508</v>
      </c>
      <c r="I113" s="206" t="s">
        <v>697</v>
      </c>
      <c r="J113" s="243">
        <v>11581.9</v>
      </c>
      <c r="K113" s="243">
        <v>11735.4</v>
      </c>
      <c r="L113" s="282">
        <v>3605</v>
      </c>
    </row>
    <row r="114" spans="1:12" ht="30" customHeight="1">
      <c r="A114" s="281" t="s">
        <v>98</v>
      </c>
      <c r="B114" s="201" t="s">
        <v>16</v>
      </c>
      <c r="C114" s="201" t="s">
        <v>144</v>
      </c>
      <c r="D114" s="201" t="s">
        <v>629</v>
      </c>
      <c r="E114" s="201" t="s">
        <v>669</v>
      </c>
      <c r="F114" s="201" t="s">
        <v>8</v>
      </c>
      <c r="G114" s="201" t="s">
        <v>9</v>
      </c>
      <c r="H114" s="202" t="s">
        <v>508</v>
      </c>
      <c r="I114" s="203" t="s">
        <v>765</v>
      </c>
      <c r="J114" s="243">
        <f>J115</f>
        <v>110.8</v>
      </c>
      <c r="K114" s="243">
        <f>K115</f>
        <v>110.9</v>
      </c>
      <c r="L114" s="282">
        <f>L115</f>
        <v>34.4</v>
      </c>
    </row>
    <row r="115" spans="1:12" ht="30" customHeight="1">
      <c r="A115" s="283" t="s">
        <v>98</v>
      </c>
      <c r="B115" s="204" t="s">
        <v>16</v>
      </c>
      <c r="C115" s="204" t="s">
        <v>144</v>
      </c>
      <c r="D115" s="204" t="s">
        <v>629</v>
      </c>
      <c r="E115" s="204" t="s">
        <v>669</v>
      </c>
      <c r="F115" s="204" t="s">
        <v>148</v>
      </c>
      <c r="G115" s="204" t="s">
        <v>9</v>
      </c>
      <c r="H115" s="205" t="s">
        <v>508</v>
      </c>
      <c r="I115" s="206" t="s">
        <v>766</v>
      </c>
      <c r="J115" s="285">
        <v>110.8</v>
      </c>
      <c r="K115" s="285">
        <v>110.9</v>
      </c>
      <c r="L115" s="286">
        <v>34.4</v>
      </c>
    </row>
    <row r="116" spans="1:12" ht="15.75">
      <c r="A116" s="232" t="s">
        <v>98</v>
      </c>
      <c r="B116" s="241" t="s">
        <v>16</v>
      </c>
      <c r="C116" s="242" t="s">
        <v>144</v>
      </c>
      <c r="D116" s="242" t="s">
        <v>166</v>
      </c>
      <c r="E116" s="242" t="s">
        <v>39</v>
      </c>
      <c r="F116" s="242" t="s">
        <v>8</v>
      </c>
      <c r="G116" s="242" t="s">
        <v>9</v>
      </c>
      <c r="H116" s="235" t="s">
        <v>508</v>
      </c>
      <c r="I116" s="236" t="s">
        <v>40</v>
      </c>
      <c r="J116" s="239">
        <f>J117</f>
        <v>4449.8</v>
      </c>
      <c r="K116" s="239">
        <f>K117</f>
        <v>4084.3</v>
      </c>
      <c r="L116" s="240">
        <f>L117</f>
        <v>4084.3</v>
      </c>
    </row>
    <row r="117" spans="1:12" ht="33.75" customHeight="1">
      <c r="A117" s="232" t="s">
        <v>98</v>
      </c>
      <c r="B117" s="241" t="s">
        <v>16</v>
      </c>
      <c r="C117" s="242" t="s">
        <v>144</v>
      </c>
      <c r="D117" s="242" t="s">
        <v>166</v>
      </c>
      <c r="E117" s="242" t="s">
        <v>39</v>
      </c>
      <c r="F117" s="242" t="s">
        <v>148</v>
      </c>
      <c r="G117" s="242" t="s">
        <v>9</v>
      </c>
      <c r="H117" s="235" t="s">
        <v>508</v>
      </c>
      <c r="I117" s="221" t="s">
        <v>41</v>
      </c>
      <c r="J117" s="239">
        <v>4449.8</v>
      </c>
      <c r="K117" s="239">
        <v>4084.3</v>
      </c>
      <c r="L117" s="240">
        <v>4084.3</v>
      </c>
    </row>
    <row r="118" spans="1:12" ht="34.5" customHeight="1">
      <c r="A118" s="232" t="s">
        <v>98</v>
      </c>
      <c r="B118" s="241" t="s">
        <v>16</v>
      </c>
      <c r="C118" s="242" t="s">
        <v>144</v>
      </c>
      <c r="D118" s="242" t="s">
        <v>167</v>
      </c>
      <c r="E118" s="242" t="s">
        <v>72</v>
      </c>
      <c r="F118" s="242" t="s">
        <v>8</v>
      </c>
      <c r="G118" s="242" t="s">
        <v>9</v>
      </c>
      <c r="H118" s="235" t="s">
        <v>508</v>
      </c>
      <c r="I118" s="236" t="s">
        <v>684</v>
      </c>
      <c r="J118" s="239">
        <f>J119+J121+J123+J125</f>
        <v>569464.5</v>
      </c>
      <c r="K118" s="239">
        <f>K119+K121+K123+K125</f>
        <v>569198.5</v>
      </c>
      <c r="L118" s="240">
        <f>L119+L121+L123+L125</f>
        <v>565016.8</v>
      </c>
    </row>
    <row r="119" spans="1:12" ht="47.25">
      <c r="A119" s="232" t="s">
        <v>98</v>
      </c>
      <c r="B119" s="233" t="s">
        <v>16</v>
      </c>
      <c r="C119" s="234" t="s">
        <v>144</v>
      </c>
      <c r="D119" s="234" t="s">
        <v>167</v>
      </c>
      <c r="E119" s="234" t="s">
        <v>70</v>
      </c>
      <c r="F119" s="234" t="s">
        <v>8</v>
      </c>
      <c r="G119" s="234" t="s">
        <v>9</v>
      </c>
      <c r="H119" s="235" t="s">
        <v>508</v>
      </c>
      <c r="I119" s="244" t="s">
        <v>84</v>
      </c>
      <c r="J119" s="237">
        <f>J120</f>
        <v>562264.7</v>
      </c>
      <c r="K119" s="237">
        <f>K120</f>
        <v>561860.7</v>
      </c>
      <c r="L119" s="238">
        <f>L120</f>
        <v>561764.4</v>
      </c>
    </row>
    <row r="120" spans="1:12" ht="51" customHeight="1">
      <c r="A120" s="232" t="s">
        <v>98</v>
      </c>
      <c r="B120" s="241" t="s">
        <v>16</v>
      </c>
      <c r="C120" s="242" t="s">
        <v>144</v>
      </c>
      <c r="D120" s="242" t="s">
        <v>167</v>
      </c>
      <c r="E120" s="242" t="s">
        <v>70</v>
      </c>
      <c r="F120" s="242" t="s">
        <v>148</v>
      </c>
      <c r="G120" s="242" t="s">
        <v>9</v>
      </c>
      <c r="H120" s="235" t="s">
        <v>508</v>
      </c>
      <c r="I120" s="245" t="s">
        <v>236</v>
      </c>
      <c r="J120" s="239">
        <v>562264.7</v>
      </c>
      <c r="K120" s="239">
        <v>561860.7</v>
      </c>
      <c r="L120" s="240">
        <v>561764.4</v>
      </c>
    </row>
    <row r="121" spans="1:12" ht="96" customHeight="1">
      <c r="A121" s="232" t="s">
        <v>98</v>
      </c>
      <c r="B121" s="233" t="s">
        <v>16</v>
      </c>
      <c r="C121" s="234" t="s">
        <v>144</v>
      </c>
      <c r="D121" s="234" t="s">
        <v>167</v>
      </c>
      <c r="E121" s="234" t="s">
        <v>85</v>
      </c>
      <c r="F121" s="234" t="s">
        <v>8</v>
      </c>
      <c r="G121" s="234" t="s">
        <v>9</v>
      </c>
      <c r="H121" s="235" t="s">
        <v>508</v>
      </c>
      <c r="I121" s="246" t="s">
        <v>625</v>
      </c>
      <c r="J121" s="237">
        <f>J122</f>
        <v>3252.4</v>
      </c>
      <c r="K121" s="237">
        <f>K122</f>
        <v>3252.4</v>
      </c>
      <c r="L121" s="238">
        <f>L122</f>
        <v>3252.4</v>
      </c>
    </row>
    <row r="122" spans="1:12" ht="47.25" customHeight="1">
      <c r="A122" s="232" t="s">
        <v>98</v>
      </c>
      <c r="B122" s="241" t="s">
        <v>16</v>
      </c>
      <c r="C122" s="242" t="s">
        <v>144</v>
      </c>
      <c r="D122" s="242" t="s">
        <v>167</v>
      </c>
      <c r="E122" s="242" t="s">
        <v>85</v>
      </c>
      <c r="F122" s="242" t="s">
        <v>148</v>
      </c>
      <c r="G122" s="242" t="s">
        <v>9</v>
      </c>
      <c r="H122" s="235" t="s">
        <v>508</v>
      </c>
      <c r="I122" s="247" t="s">
        <v>401</v>
      </c>
      <c r="J122" s="239">
        <v>3252.4</v>
      </c>
      <c r="K122" s="239">
        <v>3252.4</v>
      </c>
      <c r="L122" s="240">
        <v>3252.4</v>
      </c>
    </row>
    <row r="123" spans="1:12" ht="54" customHeight="1">
      <c r="A123" s="232" t="s">
        <v>98</v>
      </c>
      <c r="B123" s="233" t="s">
        <v>16</v>
      </c>
      <c r="C123" s="234" t="s">
        <v>144</v>
      </c>
      <c r="D123" s="234" t="s">
        <v>168</v>
      </c>
      <c r="E123" s="234" t="s">
        <v>402</v>
      </c>
      <c r="F123" s="234" t="s">
        <v>8</v>
      </c>
      <c r="G123" s="234" t="s">
        <v>9</v>
      </c>
      <c r="H123" s="235" t="s">
        <v>508</v>
      </c>
      <c r="I123" s="246" t="s">
        <v>685</v>
      </c>
      <c r="J123" s="237">
        <f>J124</f>
        <v>3946.3</v>
      </c>
      <c r="K123" s="237">
        <f>K124</f>
        <v>4084.4</v>
      </c>
      <c r="L123" s="238">
        <f>L124</f>
        <v>0</v>
      </c>
    </row>
    <row r="124" spans="1:12" ht="66" customHeight="1">
      <c r="A124" s="232" t="s">
        <v>98</v>
      </c>
      <c r="B124" s="241" t="s">
        <v>16</v>
      </c>
      <c r="C124" s="242" t="s">
        <v>144</v>
      </c>
      <c r="D124" s="242" t="s">
        <v>168</v>
      </c>
      <c r="E124" s="242" t="s">
        <v>402</v>
      </c>
      <c r="F124" s="242" t="s">
        <v>148</v>
      </c>
      <c r="G124" s="242" t="s">
        <v>9</v>
      </c>
      <c r="H124" s="235" t="s">
        <v>508</v>
      </c>
      <c r="I124" s="221" t="s">
        <v>686</v>
      </c>
      <c r="J124" s="239">
        <v>3946.3</v>
      </c>
      <c r="K124" s="239">
        <v>4084.4</v>
      </c>
      <c r="L124" s="240">
        <v>0</v>
      </c>
    </row>
    <row r="125" spans="1:12" ht="64.5" customHeight="1">
      <c r="A125" s="232" t="s">
        <v>98</v>
      </c>
      <c r="B125" s="233" t="s">
        <v>16</v>
      </c>
      <c r="C125" s="234" t="s">
        <v>144</v>
      </c>
      <c r="D125" s="234" t="s">
        <v>168</v>
      </c>
      <c r="E125" s="234" t="s">
        <v>122</v>
      </c>
      <c r="F125" s="234" t="s">
        <v>8</v>
      </c>
      <c r="G125" s="234" t="s">
        <v>9</v>
      </c>
      <c r="H125" s="235" t="s">
        <v>508</v>
      </c>
      <c r="I125" s="236" t="s">
        <v>632</v>
      </c>
      <c r="J125" s="237">
        <f>J126</f>
        <v>1.1</v>
      </c>
      <c r="K125" s="237">
        <f>K126</f>
        <v>1</v>
      </c>
      <c r="L125" s="238">
        <f>L126</f>
        <v>0</v>
      </c>
    </row>
    <row r="126" spans="1:12" ht="79.5" customHeight="1">
      <c r="A126" s="232" t="s">
        <v>98</v>
      </c>
      <c r="B126" s="241" t="s">
        <v>16</v>
      </c>
      <c r="C126" s="242" t="s">
        <v>144</v>
      </c>
      <c r="D126" s="242" t="s">
        <v>168</v>
      </c>
      <c r="E126" s="242" t="s">
        <v>122</v>
      </c>
      <c r="F126" s="242" t="s">
        <v>148</v>
      </c>
      <c r="G126" s="242" t="s">
        <v>9</v>
      </c>
      <c r="H126" s="235" t="s">
        <v>508</v>
      </c>
      <c r="I126" s="221" t="s">
        <v>633</v>
      </c>
      <c r="J126" s="239">
        <v>1.1</v>
      </c>
      <c r="K126" s="239">
        <v>1</v>
      </c>
      <c r="L126" s="240">
        <v>0</v>
      </c>
    </row>
    <row r="127" spans="1:12" ht="24" customHeight="1">
      <c r="A127" s="248" t="s">
        <v>72</v>
      </c>
      <c r="B127" s="249" t="s">
        <v>16</v>
      </c>
      <c r="C127" s="250" t="s">
        <v>144</v>
      </c>
      <c r="D127" s="250" t="s">
        <v>169</v>
      </c>
      <c r="E127" s="250" t="s">
        <v>72</v>
      </c>
      <c r="F127" s="250" t="s">
        <v>8</v>
      </c>
      <c r="G127" s="250" t="s">
        <v>9</v>
      </c>
      <c r="H127" s="251" t="s">
        <v>508</v>
      </c>
      <c r="I127" s="252" t="s">
        <v>100</v>
      </c>
      <c r="J127" s="253">
        <f>J128</f>
        <v>30191.18767</v>
      </c>
      <c r="K127" s="253">
        <f>K128</f>
        <v>29446.25887</v>
      </c>
      <c r="L127" s="661">
        <f>L128</f>
        <v>29446.25887</v>
      </c>
    </row>
    <row r="128" spans="1:12" ht="78.75">
      <c r="A128" s="232" t="s">
        <v>72</v>
      </c>
      <c r="B128" s="233" t="s">
        <v>16</v>
      </c>
      <c r="C128" s="234" t="s">
        <v>144</v>
      </c>
      <c r="D128" s="234" t="s">
        <v>169</v>
      </c>
      <c r="E128" s="234" t="s">
        <v>13</v>
      </c>
      <c r="F128" s="234" t="s">
        <v>8</v>
      </c>
      <c r="G128" s="234" t="s">
        <v>9</v>
      </c>
      <c r="H128" s="235" t="s">
        <v>508</v>
      </c>
      <c r="I128" s="236" t="s">
        <v>687</v>
      </c>
      <c r="J128" s="239">
        <f>J129+J130+J131</f>
        <v>30191.18767</v>
      </c>
      <c r="K128" s="239">
        <f>K129+K130+K131</f>
        <v>29446.25887</v>
      </c>
      <c r="L128" s="240">
        <f>L129+L130+L131</f>
        <v>29446.25887</v>
      </c>
    </row>
    <row r="129" spans="1:12" ht="78.75">
      <c r="A129" s="232" t="s">
        <v>98</v>
      </c>
      <c r="B129" s="241" t="s">
        <v>16</v>
      </c>
      <c r="C129" s="242" t="s">
        <v>144</v>
      </c>
      <c r="D129" s="234" t="s">
        <v>169</v>
      </c>
      <c r="E129" s="234" t="s">
        <v>13</v>
      </c>
      <c r="F129" s="242" t="s">
        <v>148</v>
      </c>
      <c r="G129" s="242" t="s">
        <v>9</v>
      </c>
      <c r="H129" s="235" t="s">
        <v>508</v>
      </c>
      <c r="I129" s="221" t="s">
        <v>688</v>
      </c>
      <c r="J129" s="177">
        <v>1277.115</v>
      </c>
      <c r="K129" s="177">
        <v>1277.115</v>
      </c>
      <c r="L129" s="178">
        <v>1277.115</v>
      </c>
    </row>
    <row r="130" spans="1:12" ht="78.75" customHeight="1">
      <c r="A130" s="232" t="s">
        <v>57</v>
      </c>
      <c r="B130" s="241" t="s">
        <v>16</v>
      </c>
      <c r="C130" s="242" t="s">
        <v>144</v>
      </c>
      <c r="D130" s="234" t="s">
        <v>169</v>
      </c>
      <c r="E130" s="234" t="s">
        <v>13</v>
      </c>
      <c r="F130" s="242" t="s">
        <v>148</v>
      </c>
      <c r="G130" s="242" t="s">
        <v>9</v>
      </c>
      <c r="H130" s="235" t="s">
        <v>508</v>
      </c>
      <c r="I130" s="221" t="s">
        <v>275</v>
      </c>
      <c r="J130" s="177">
        <v>28691.9718</v>
      </c>
      <c r="K130" s="177">
        <v>27947.043</v>
      </c>
      <c r="L130" s="178">
        <v>27947.043</v>
      </c>
    </row>
    <row r="131" spans="1:12" ht="81" customHeight="1">
      <c r="A131" s="232" t="s">
        <v>316</v>
      </c>
      <c r="B131" s="254" t="s">
        <v>16</v>
      </c>
      <c r="C131" s="255" t="s">
        <v>144</v>
      </c>
      <c r="D131" s="256" t="s">
        <v>169</v>
      </c>
      <c r="E131" s="256" t="s">
        <v>13</v>
      </c>
      <c r="F131" s="255" t="s">
        <v>148</v>
      </c>
      <c r="G131" s="255" t="s">
        <v>9</v>
      </c>
      <c r="H131" s="257" t="s">
        <v>508</v>
      </c>
      <c r="I131" s="258" t="s">
        <v>275</v>
      </c>
      <c r="J131" s="188">
        <v>222.10087</v>
      </c>
      <c r="K131" s="188">
        <v>222.10087</v>
      </c>
      <c r="L131" s="189">
        <v>222.10087</v>
      </c>
    </row>
    <row r="132" spans="1:12" ht="31.5">
      <c r="A132" s="269" t="s">
        <v>98</v>
      </c>
      <c r="B132" s="270" t="s">
        <v>16</v>
      </c>
      <c r="C132" s="271" t="s">
        <v>110</v>
      </c>
      <c r="D132" s="271" t="s">
        <v>8</v>
      </c>
      <c r="E132" s="271" t="s">
        <v>72</v>
      </c>
      <c r="F132" s="271" t="s">
        <v>8</v>
      </c>
      <c r="G132" s="271" t="s">
        <v>9</v>
      </c>
      <c r="H132" s="272" t="s">
        <v>508</v>
      </c>
      <c r="I132" s="273" t="s">
        <v>626</v>
      </c>
      <c r="J132" s="274">
        <f aca="true" t="shared" si="6" ref="J132:L133">J133</f>
        <v>0</v>
      </c>
      <c r="K132" s="274">
        <f t="shared" si="6"/>
        <v>66957.853</v>
      </c>
      <c r="L132" s="275">
        <f t="shared" si="6"/>
        <v>66969.188</v>
      </c>
    </row>
    <row r="133" spans="1:12" ht="31.5">
      <c r="A133" s="232" t="s">
        <v>98</v>
      </c>
      <c r="B133" s="241" t="s">
        <v>16</v>
      </c>
      <c r="C133" s="242" t="s">
        <v>110</v>
      </c>
      <c r="D133" s="242" t="s">
        <v>148</v>
      </c>
      <c r="E133" s="242" t="s">
        <v>72</v>
      </c>
      <c r="F133" s="242" t="s">
        <v>148</v>
      </c>
      <c r="G133" s="242" t="s">
        <v>9</v>
      </c>
      <c r="H133" s="235" t="s">
        <v>508</v>
      </c>
      <c r="I133" s="259" t="s">
        <v>627</v>
      </c>
      <c r="J133" s="239">
        <f t="shared" si="6"/>
        <v>0</v>
      </c>
      <c r="K133" s="239">
        <f t="shared" si="6"/>
        <v>66957.853</v>
      </c>
      <c r="L133" s="240">
        <f t="shared" si="6"/>
        <v>66969.188</v>
      </c>
    </row>
    <row r="134" spans="1:12" ht="48" thickBot="1">
      <c r="A134" s="260" t="s">
        <v>98</v>
      </c>
      <c r="B134" s="254" t="s">
        <v>16</v>
      </c>
      <c r="C134" s="255" t="s">
        <v>110</v>
      </c>
      <c r="D134" s="255" t="s">
        <v>148</v>
      </c>
      <c r="E134" s="255" t="s">
        <v>550</v>
      </c>
      <c r="F134" s="255" t="s">
        <v>148</v>
      </c>
      <c r="G134" s="255" t="s">
        <v>9</v>
      </c>
      <c r="H134" s="257" t="s">
        <v>508</v>
      </c>
      <c r="I134" s="261" t="s">
        <v>536</v>
      </c>
      <c r="J134" s="262">
        <v>0</v>
      </c>
      <c r="K134" s="262">
        <v>66957.853</v>
      </c>
      <c r="L134" s="263">
        <v>66969.188</v>
      </c>
    </row>
    <row r="135" spans="1:12" ht="16.5" thickBot="1">
      <c r="A135" s="718" t="s">
        <v>21</v>
      </c>
      <c r="B135" s="719"/>
      <c r="C135" s="719"/>
      <c r="D135" s="719"/>
      <c r="E135" s="719"/>
      <c r="F135" s="719"/>
      <c r="G135" s="719"/>
      <c r="H135" s="719"/>
      <c r="I135" s="720"/>
      <c r="J135" s="264">
        <f>J12+J104</f>
        <v>1564019.86767</v>
      </c>
      <c r="K135" s="264">
        <f>K12+K104</f>
        <v>1626644.6718700002</v>
      </c>
      <c r="L135" s="265">
        <f>L12+L104</f>
        <v>1639227.54687</v>
      </c>
    </row>
    <row r="136" ht="12.75">
      <c r="J136" s="635"/>
    </row>
    <row r="137" spans="10:12" ht="12.75">
      <c r="J137" s="635"/>
      <c r="K137" s="635"/>
      <c r="L137" s="635"/>
    </row>
  </sheetData>
  <sheetProtection/>
  <mergeCells count="7">
    <mergeCell ref="A135:I135"/>
    <mergeCell ref="A7:L7"/>
    <mergeCell ref="A9:A10"/>
    <mergeCell ref="I9:I10"/>
    <mergeCell ref="J9:J10"/>
    <mergeCell ref="K9:K10"/>
    <mergeCell ref="L9:L10"/>
  </mergeCell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67"/>
  <sheetViews>
    <sheetView zoomScalePageLayoutView="0" workbookViewId="0" topLeftCell="A1">
      <selection activeCell="E64" sqref="E64:G64"/>
    </sheetView>
  </sheetViews>
  <sheetFormatPr defaultColWidth="9.00390625" defaultRowHeight="12.75"/>
  <cols>
    <col min="1" max="1" width="9.125" style="76" customWidth="1"/>
    <col min="2" max="2" width="45.875" style="76" customWidth="1"/>
    <col min="3" max="3" width="9.125" style="76" customWidth="1"/>
    <col min="4" max="4" width="10.75390625" style="76" customWidth="1"/>
    <col min="5" max="5" width="16.25390625" style="76" customWidth="1"/>
    <col min="6" max="6" width="18.625" style="76" customWidth="1"/>
    <col min="7" max="7" width="16.125" style="76" customWidth="1"/>
    <col min="8" max="9" width="9.125" style="76" customWidth="1"/>
    <col min="10" max="13" width="9.125" style="141" customWidth="1"/>
    <col min="14" max="16384" width="9.125" style="76" customWidth="1"/>
  </cols>
  <sheetData>
    <row r="1" ht="15.75">
      <c r="G1" s="134" t="s">
        <v>698</v>
      </c>
    </row>
    <row r="2" spans="2:7" ht="15.75">
      <c r="B2" s="11"/>
      <c r="D2" s="9"/>
      <c r="E2" s="9"/>
      <c r="F2" s="9"/>
      <c r="G2" s="135" t="s">
        <v>395</v>
      </c>
    </row>
    <row r="3" spans="2:7" ht="15.75">
      <c r="B3" s="18"/>
      <c r="D3" s="9"/>
      <c r="E3" s="9"/>
      <c r="F3" s="9"/>
      <c r="G3" s="135" t="s">
        <v>879</v>
      </c>
    </row>
    <row r="4" spans="2:7" ht="15.75">
      <c r="B4" s="23"/>
      <c r="D4" s="9"/>
      <c r="E4" s="9"/>
      <c r="F4" s="9"/>
      <c r="G4" s="135" t="s">
        <v>941</v>
      </c>
    </row>
    <row r="5" spans="2:7" ht="15.75">
      <c r="B5" s="23"/>
      <c r="D5" s="9"/>
      <c r="E5" s="9"/>
      <c r="F5" s="9"/>
      <c r="G5" s="9"/>
    </row>
    <row r="6" spans="2:7" ht="15.75">
      <c r="B6" s="23"/>
      <c r="D6" s="9"/>
      <c r="E6" s="9"/>
      <c r="F6" s="9"/>
      <c r="G6" s="9"/>
    </row>
    <row r="7" spans="1:7" ht="12.75">
      <c r="A7" s="731"/>
      <c r="B7" s="731"/>
      <c r="C7" s="731"/>
      <c r="D7" s="731"/>
      <c r="E7" s="731"/>
      <c r="F7" s="731"/>
      <c r="G7" s="731"/>
    </row>
    <row r="8" spans="1:7" ht="41.25" customHeight="1">
      <c r="A8" s="730" t="s">
        <v>899</v>
      </c>
      <c r="B8" s="730"/>
      <c r="C8" s="730"/>
      <c r="D8" s="730"/>
      <c r="E8" s="730"/>
      <c r="F8" s="730"/>
      <c r="G8" s="730"/>
    </row>
    <row r="9" spans="1:7" ht="12.75">
      <c r="A9" s="31"/>
      <c r="B9" s="31"/>
      <c r="C9" s="31"/>
      <c r="D9" s="31"/>
      <c r="E9" s="31"/>
      <c r="F9" s="31"/>
      <c r="G9" s="31"/>
    </row>
    <row r="10" spans="2:7" ht="13.5" thickBot="1">
      <c r="B10" s="7"/>
      <c r="C10" s="9"/>
      <c r="D10" s="9"/>
      <c r="E10" s="9"/>
      <c r="F10" s="9"/>
      <c r="G10" s="9" t="s">
        <v>161</v>
      </c>
    </row>
    <row r="11" spans="1:7" ht="18" customHeight="1" thickBot="1">
      <c r="A11" s="30" t="s">
        <v>3</v>
      </c>
      <c r="B11" s="157" t="s">
        <v>440</v>
      </c>
      <c r="C11" s="10" t="s">
        <v>173</v>
      </c>
      <c r="D11" s="27" t="s">
        <v>174</v>
      </c>
      <c r="E11" s="29" t="s">
        <v>689</v>
      </c>
      <c r="F11" s="216" t="s">
        <v>718</v>
      </c>
      <c r="G11" s="29" t="s">
        <v>880</v>
      </c>
    </row>
    <row r="12" spans="1:7" ht="13.5" thickBot="1">
      <c r="A12" s="30"/>
      <c r="B12" s="157">
        <v>1</v>
      </c>
      <c r="C12" s="14">
        <v>2</v>
      </c>
      <c r="D12" s="28">
        <v>3</v>
      </c>
      <c r="E12" s="102">
        <v>4</v>
      </c>
      <c r="F12" s="79">
        <v>5</v>
      </c>
      <c r="G12" s="30">
        <v>6</v>
      </c>
    </row>
    <row r="13" spans="1:7" ht="13.5" thickBot="1">
      <c r="A13" s="214">
        <v>1</v>
      </c>
      <c r="B13" s="209" t="s">
        <v>37</v>
      </c>
      <c r="C13" s="210" t="s">
        <v>11</v>
      </c>
      <c r="D13" s="211" t="s">
        <v>8</v>
      </c>
      <c r="E13" s="212">
        <f>E14+E15+E16+E18+E19+E20+E17</f>
        <v>158507.154</v>
      </c>
      <c r="F13" s="217">
        <f>F14+F15+F16+F18+F19+F20+F17</f>
        <v>157884.476</v>
      </c>
      <c r="G13" s="212">
        <f>G14+G15+G16+G18+G19+G20+G17</f>
        <v>157890.298</v>
      </c>
    </row>
    <row r="14" spans="1:7" ht="38.25">
      <c r="A14" s="214">
        <v>2</v>
      </c>
      <c r="B14" s="143" t="s">
        <v>44</v>
      </c>
      <c r="C14" s="86" t="s">
        <v>11</v>
      </c>
      <c r="D14" s="87" t="s">
        <v>144</v>
      </c>
      <c r="E14" s="100">
        <v>2891.347</v>
      </c>
      <c r="F14" s="101">
        <v>2891.347</v>
      </c>
      <c r="G14" s="100">
        <v>2891.347</v>
      </c>
    </row>
    <row r="15" spans="1:7" ht="41.25" customHeight="1">
      <c r="A15" s="214">
        <v>3</v>
      </c>
      <c r="B15" s="143" t="s">
        <v>12</v>
      </c>
      <c r="C15" s="20" t="s">
        <v>11</v>
      </c>
      <c r="D15" s="49" t="s">
        <v>103</v>
      </c>
      <c r="E15" s="80">
        <v>5508.813</v>
      </c>
      <c r="F15" s="94">
        <v>5508.813</v>
      </c>
      <c r="G15" s="80">
        <v>5508.813</v>
      </c>
    </row>
    <row r="16" spans="1:7" ht="41.25" customHeight="1">
      <c r="A16" s="214">
        <v>4</v>
      </c>
      <c r="B16" s="143" t="s">
        <v>912</v>
      </c>
      <c r="C16" s="20" t="s">
        <v>11</v>
      </c>
      <c r="D16" s="49" t="s">
        <v>110</v>
      </c>
      <c r="E16" s="80">
        <v>58763.195</v>
      </c>
      <c r="F16" s="94">
        <v>58763.195</v>
      </c>
      <c r="G16" s="80">
        <v>58763.195</v>
      </c>
    </row>
    <row r="17" spans="1:7" ht="12.75">
      <c r="A17" s="214">
        <v>5</v>
      </c>
      <c r="B17" s="143" t="s">
        <v>483</v>
      </c>
      <c r="C17" s="20" t="s">
        <v>11</v>
      </c>
      <c r="D17" s="49" t="s">
        <v>148</v>
      </c>
      <c r="E17" s="80">
        <v>1.1</v>
      </c>
      <c r="F17" s="94">
        <v>1</v>
      </c>
      <c r="G17" s="80">
        <v>0</v>
      </c>
    </row>
    <row r="18" spans="1:7" ht="38.25">
      <c r="A18" s="214">
        <v>6</v>
      </c>
      <c r="B18" s="144" t="s">
        <v>36</v>
      </c>
      <c r="C18" s="16" t="s">
        <v>11</v>
      </c>
      <c r="D18" s="50" t="s">
        <v>101</v>
      </c>
      <c r="E18" s="34">
        <v>22332.334</v>
      </c>
      <c r="F18" s="95">
        <v>22332.334</v>
      </c>
      <c r="G18" s="34">
        <v>22332.334</v>
      </c>
    </row>
    <row r="19" spans="1:7" ht="12.75">
      <c r="A19" s="214">
        <v>7</v>
      </c>
      <c r="B19" s="144" t="s">
        <v>61</v>
      </c>
      <c r="C19" s="16" t="s">
        <v>11</v>
      </c>
      <c r="D19" s="50" t="s">
        <v>35</v>
      </c>
      <c r="E19" s="34">
        <v>300</v>
      </c>
      <c r="F19" s="95">
        <v>300</v>
      </c>
      <c r="G19" s="34">
        <v>300</v>
      </c>
    </row>
    <row r="20" spans="1:7" ht="12.75">
      <c r="A20" s="214">
        <v>8</v>
      </c>
      <c r="B20" s="144" t="s">
        <v>26</v>
      </c>
      <c r="C20" s="16" t="s">
        <v>11</v>
      </c>
      <c r="D20" s="50" t="s">
        <v>65</v>
      </c>
      <c r="E20" s="34">
        <v>68710.365</v>
      </c>
      <c r="F20" s="95">
        <v>68087.787</v>
      </c>
      <c r="G20" s="34">
        <v>68094.609</v>
      </c>
    </row>
    <row r="21" spans="1:7" ht="13.5">
      <c r="A21" s="214">
        <v>9</v>
      </c>
      <c r="B21" s="145" t="s">
        <v>66</v>
      </c>
      <c r="C21" s="15" t="s">
        <v>144</v>
      </c>
      <c r="D21" s="51" t="s">
        <v>8</v>
      </c>
      <c r="E21" s="81">
        <f>E22</f>
        <v>3946.3</v>
      </c>
      <c r="F21" s="96">
        <f>F22</f>
        <v>4084.4</v>
      </c>
      <c r="G21" s="81">
        <f>G22</f>
        <v>0</v>
      </c>
    </row>
    <row r="22" spans="1:7" ht="12.75">
      <c r="A22" s="214">
        <v>10</v>
      </c>
      <c r="B22" s="144" t="s">
        <v>54</v>
      </c>
      <c r="C22" s="16" t="s">
        <v>144</v>
      </c>
      <c r="D22" s="50" t="s">
        <v>103</v>
      </c>
      <c r="E22" s="82">
        <v>3946.3</v>
      </c>
      <c r="F22" s="97">
        <v>4084.4</v>
      </c>
      <c r="G22" s="82">
        <v>0</v>
      </c>
    </row>
    <row r="23" spans="1:7" ht="25.5">
      <c r="A23" s="214">
        <v>11</v>
      </c>
      <c r="B23" s="146" t="s">
        <v>62</v>
      </c>
      <c r="C23" s="24" t="s">
        <v>103</v>
      </c>
      <c r="D23" s="52" t="s">
        <v>8</v>
      </c>
      <c r="E23" s="83">
        <f>E25+E24</f>
        <v>6752.313999999999</v>
      </c>
      <c r="F23" s="218">
        <f>F25+F24</f>
        <v>6752.313999999999</v>
      </c>
      <c r="G23" s="83">
        <f>G25+G24</f>
        <v>6752.313999999999</v>
      </c>
    </row>
    <row r="24" spans="1:7" ht="39.75" customHeight="1">
      <c r="A24" s="214">
        <v>12</v>
      </c>
      <c r="B24" s="147" t="s">
        <v>652</v>
      </c>
      <c r="C24" s="19" t="s">
        <v>103</v>
      </c>
      <c r="D24" s="53" t="s">
        <v>123</v>
      </c>
      <c r="E24" s="82">
        <v>6747.614</v>
      </c>
      <c r="F24" s="97">
        <v>6747.614</v>
      </c>
      <c r="G24" s="82">
        <v>6747.614</v>
      </c>
    </row>
    <row r="25" spans="1:7" ht="25.5">
      <c r="A25" s="214">
        <v>13</v>
      </c>
      <c r="B25" s="147" t="s">
        <v>488</v>
      </c>
      <c r="C25" s="19" t="s">
        <v>103</v>
      </c>
      <c r="D25" s="53" t="s">
        <v>25</v>
      </c>
      <c r="E25" s="82">
        <v>4.7</v>
      </c>
      <c r="F25" s="97">
        <v>4.7</v>
      </c>
      <c r="G25" s="82">
        <v>4.7</v>
      </c>
    </row>
    <row r="26" spans="1:7" ht="13.5">
      <c r="A26" s="214">
        <v>14</v>
      </c>
      <c r="B26" s="145" t="s">
        <v>64</v>
      </c>
      <c r="C26" s="17" t="s">
        <v>110</v>
      </c>
      <c r="D26" s="54" t="s">
        <v>8</v>
      </c>
      <c r="E26" s="81">
        <f>E28+E30+E31+E32+E29+E27</f>
        <v>59005.719000000005</v>
      </c>
      <c r="F26" s="81">
        <f>F28+F30+F31+F32+F29+F27</f>
        <v>58819.146</v>
      </c>
      <c r="G26" s="81">
        <f>G28+G30+G31+G32+G29+G27</f>
        <v>58819.346</v>
      </c>
    </row>
    <row r="27" spans="1:7" ht="12.75">
      <c r="A27" s="214">
        <v>15</v>
      </c>
      <c r="B27" s="410" t="s">
        <v>920</v>
      </c>
      <c r="C27" s="16" t="s">
        <v>110</v>
      </c>
      <c r="D27" s="50" t="s">
        <v>11</v>
      </c>
      <c r="E27" s="34">
        <v>523</v>
      </c>
      <c r="F27" s="95">
        <v>523</v>
      </c>
      <c r="G27" s="34">
        <v>523</v>
      </c>
    </row>
    <row r="28" spans="1:12" ht="12.75">
      <c r="A28" s="214">
        <v>16</v>
      </c>
      <c r="B28" s="144" t="s">
        <v>128</v>
      </c>
      <c r="C28" s="16" t="s">
        <v>110</v>
      </c>
      <c r="D28" s="50" t="s">
        <v>148</v>
      </c>
      <c r="E28" s="34">
        <v>2692.631</v>
      </c>
      <c r="F28" s="95">
        <v>2692.631</v>
      </c>
      <c r="G28" s="34">
        <v>2692.631</v>
      </c>
      <c r="J28" s="140"/>
      <c r="K28" s="140"/>
      <c r="L28" s="140"/>
    </row>
    <row r="29" spans="1:12" ht="12.75">
      <c r="A29" s="214">
        <v>17</v>
      </c>
      <c r="B29" s="148" t="s">
        <v>639</v>
      </c>
      <c r="C29" s="16" t="s">
        <v>110</v>
      </c>
      <c r="D29" s="50" t="s">
        <v>107</v>
      </c>
      <c r="E29" s="34">
        <v>3820.8</v>
      </c>
      <c r="F29" s="95">
        <v>3180.6</v>
      </c>
      <c r="G29" s="34">
        <v>3180.6</v>
      </c>
      <c r="J29" s="140"/>
      <c r="K29" s="140"/>
      <c r="L29" s="140"/>
    </row>
    <row r="30" spans="1:7" ht="12.75">
      <c r="A30" s="214">
        <v>18</v>
      </c>
      <c r="B30" s="144" t="s">
        <v>119</v>
      </c>
      <c r="C30" s="16" t="s">
        <v>110</v>
      </c>
      <c r="D30" s="50" t="s">
        <v>106</v>
      </c>
      <c r="E30" s="34">
        <f>37967.352+984.9</f>
        <v>38952.252</v>
      </c>
      <c r="F30" s="95">
        <v>37967.352</v>
      </c>
      <c r="G30" s="34">
        <v>37967.352</v>
      </c>
    </row>
    <row r="31" spans="1:7" ht="12.75">
      <c r="A31" s="214">
        <v>19</v>
      </c>
      <c r="B31" s="144" t="s">
        <v>154</v>
      </c>
      <c r="C31" s="16" t="s">
        <v>110</v>
      </c>
      <c r="D31" s="50" t="s">
        <v>109</v>
      </c>
      <c r="E31" s="34">
        <v>11590.536</v>
      </c>
      <c r="F31" s="95">
        <v>13029.063</v>
      </c>
      <c r="G31" s="34">
        <v>13029.263</v>
      </c>
    </row>
    <row r="32" spans="1:7" ht="12.75">
      <c r="A32" s="214">
        <v>20</v>
      </c>
      <c r="B32" s="144" t="s">
        <v>259</v>
      </c>
      <c r="C32" s="16" t="s">
        <v>110</v>
      </c>
      <c r="D32" s="50" t="s">
        <v>124</v>
      </c>
      <c r="E32" s="34">
        <v>1426.5</v>
      </c>
      <c r="F32" s="95">
        <v>1426.5</v>
      </c>
      <c r="G32" s="34">
        <v>1426.5</v>
      </c>
    </row>
    <row r="33" spans="1:7" ht="12.75">
      <c r="A33" s="214">
        <v>21</v>
      </c>
      <c r="B33" s="145" t="s">
        <v>95</v>
      </c>
      <c r="C33" s="15" t="s">
        <v>148</v>
      </c>
      <c r="D33" s="51" t="s">
        <v>8</v>
      </c>
      <c r="E33" s="32">
        <f>E35+E37+E34+E36</f>
        <v>59483.066</v>
      </c>
      <c r="F33" s="98">
        <f>F35+F37+F34+F36</f>
        <v>63723.16</v>
      </c>
      <c r="G33" s="32">
        <f>G35+G37+G34+G36</f>
        <v>63762.16</v>
      </c>
    </row>
    <row r="34" spans="1:7" ht="12.75">
      <c r="A34" s="214">
        <v>22</v>
      </c>
      <c r="B34" s="144" t="s">
        <v>391</v>
      </c>
      <c r="C34" s="16" t="s">
        <v>148</v>
      </c>
      <c r="D34" s="50" t="s">
        <v>11</v>
      </c>
      <c r="E34" s="34">
        <f>1453-984.9</f>
        <v>468.1</v>
      </c>
      <c r="F34" s="95">
        <v>1483</v>
      </c>
      <c r="G34" s="34">
        <v>1522</v>
      </c>
    </row>
    <row r="35" spans="1:7" ht="12.75">
      <c r="A35" s="214">
        <v>23</v>
      </c>
      <c r="B35" s="144" t="s">
        <v>96</v>
      </c>
      <c r="C35" s="16" t="s">
        <v>148</v>
      </c>
      <c r="D35" s="50" t="s">
        <v>144</v>
      </c>
      <c r="E35" s="34">
        <v>37761</v>
      </c>
      <c r="F35" s="95">
        <v>44780.4</v>
      </c>
      <c r="G35" s="34">
        <v>44780.4</v>
      </c>
    </row>
    <row r="36" spans="1:7" ht="12.75">
      <c r="A36" s="214">
        <v>24</v>
      </c>
      <c r="B36" s="144" t="s">
        <v>600</v>
      </c>
      <c r="C36" s="16" t="s">
        <v>148</v>
      </c>
      <c r="D36" s="50" t="s">
        <v>103</v>
      </c>
      <c r="E36" s="34">
        <v>1609.65</v>
      </c>
      <c r="F36" s="95">
        <v>0</v>
      </c>
      <c r="G36" s="34">
        <v>0</v>
      </c>
    </row>
    <row r="37" spans="1:7" ht="25.5">
      <c r="A37" s="214">
        <v>25</v>
      </c>
      <c r="B37" s="149" t="s">
        <v>137</v>
      </c>
      <c r="C37" s="16" t="s">
        <v>148</v>
      </c>
      <c r="D37" s="50" t="s">
        <v>148</v>
      </c>
      <c r="E37" s="34">
        <v>19644.316</v>
      </c>
      <c r="F37" s="95">
        <v>17459.76</v>
      </c>
      <c r="G37" s="34">
        <v>17459.76</v>
      </c>
    </row>
    <row r="38" spans="1:7" ht="12.75">
      <c r="A38" s="214">
        <v>26</v>
      </c>
      <c r="B38" s="150" t="s">
        <v>603</v>
      </c>
      <c r="C38" s="15" t="s">
        <v>101</v>
      </c>
      <c r="D38" s="51" t="s">
        <v>8</v>
      </c>
      <c r="E38" s="32">
        <f>E39+E40</f>
        <v>2333.4</v>
      </c>
      <c r="F38" s="32">
        <f>F39+F40</f>
        <v>2288.4</v>
      </c>
      <c r="G38" s="32">
        <f>G39+G40</f>
        <v>2288.4</v>
      </c>
    </row>
    <row r="39" spans="1:7" ht="25.5">
      <c r="A39" s="214">
        <v>27</v>
      </c>
      <c r="B39" s="149" t="s">
        <v>604</v>
      </c>
      <c r="C39" s="16" t="s">
        <v>101</v>
      </c>
      <c r="D39" s="50" t="s">
        <v>103</v>
      </c>
      <c r="E39" s="34">
        <v>945.4</v>
      </c>
      <c r="F39" s="95">
        <v>900.4</v>
      </c>
      <c r="G39" s="34">
        <v>900.4</v>
      </c>
    </row>
    <row r="40" spans="1:7" ht="15.75" customHeight="1">
      <c r="A40" s="214">
        <v>28</v>
      </c>
      <c r="B40" s="149" t="s">
        <v>845</v>
      </c>
      <c r="C40" s="16" t="s">
        <v>101</v>
      </c>
      <c r="D40" s="50" t="s">
        <v>148</v>
      </c>
      <c r="E40" s="34">
        <v>1388</v>
      </c>
      <c r="F40" s="95">
        <v>1388</v>
      </c>
      <c r="G40" s="34">
        <v>1388</v>
      </c>
    </row>
    <row r="41" spans="1:7" ht="12.75">
      <c r="A41" s="214">
        <v>29</v>
      </c>
      <c r="B41" s="145" t="s">
        <v>51</v>
      </c>
      <c r="C41" s="15" t="s">
        <v>107</v>
      </c>
      <c r="D41" s="51" t="s">
        <v>8</v>
      </c>
      <c r="E41" s="32">
        <f>E42+E43+E45+E46+E44</f>
        <v>981832.1460000001</v>
      </c>
      <c r="F41" s="98">
        <f>F42+F43+F45+F46+F44</f>
        <v>977544.4920000001</v>
      </c>
      <c r="G41" s="32">
        <f>G42+G43+G45+G46+G44</f>
        <v>977763.23</v>
      </c>
    </row>
    <row r="42" spans="1:7" ht="12.75">
      <c r="A42" s="214">
        <v>30</v>
      </c>
      <c r="B42" s="151" t="s">
        <v>53</v>
      </c>
      <c r="C42" s="16" t="s">
        <v>107</v>
      </c>
      <c r="D42" s="48" t="s">
        <v>11</v>
      </c>
      <c r="E42" s="33">
        <v>323410.622</v>
      </c>
      <c r="F42" s="99">
        <v>323487.713</v>
      </c>
      <c r="G42" s="33">
        <v>323567.876</v>
      </c>
    </row>
    <row r="43" spans="1:13" s="84" customFormat="1" ht="12.75">
      <c r="A43" s="214">
        <v>31</v>
      </c>
      <c r="B43" s="144" t="s">
        <v>55</v>
      </c>
      <c r="C43" s="16" t="s">
        <v>107</v>
      </c>
      <c r="D43" s="50" t="s">
        <v>144</v>
      </c>
      <c r="E43" s="34">
        <v>493121.966</v>
      </c>
      <c r="F43" s="95">
        <v>488745.584</v>
      </c>
      <c r="G43" s="34">
        <v>488872.055</v>
      </c>
      <c r="J43" s="142"/>
      <c r="K43" s="142"/>
      <c r="L43" s="142"/>
      <c r="M43" s="142"/>
    </row>
    <row r="44" spans="1:7" ht="12.75">
      <c r="A44" s="214">
        <v>32</v>
      </c>
      <c r="B44" s="151" t="s">
        <v>405</v>
      </c>
      <c r="C44" s="16" t="s">
        <v>107</v>
      </c>
      <c r="D44" s="50" t="s">
        <v>103</v>
      </c>
      <c r="E44" s="34">
        <v>73118.192</v>
      </c>
      <c r="F44" s="95">
        <v>73118.192</v>
      </c>
      <c r="G44" s="34">
        <v>73118.192</v>
      </c>
    </row>
    <row r="45" spans="1:7" ht="12.75">
      <c r="A45" s="214">
        <v>33</v>
      </c>
      <c r="B45" s="152" t="s">
        <v>423</v>
      </c>
      <c r="C45" s="16" t="s">
        <v>107</v>
      </c>
      <c r="D45" s="50" t="s">
        <v>107</v>
      </c>
      <c r="E45" s="34">
        <v>4684.255</v>
      </c>
      <c r="F45" s="95">
        <v>4684.255</v>
      </c>
      <c r="G45" s="34">
        <v>4684.255</v>
      </c>
    </row>
    <row r="46" spans="1:7" ht="12.75">
      <c r="A46" s="214">
        <v>34</v>
      </c>
      <c r="B46" s="151" t="s">
        <v>56</v>
      </c>
      <c r="C46" s="16" t="s">
        <v>107</v>
      </c>
      <c r="D46" s="48" t="s">
        <v>109</v>
      </c>
      <c r="E46" s="33">
        <v>87497.111</v>
      </c>
      <c r="F46" s="99">
        <v>87508.748</v>
      </c>
      <c r="G46" s="33">
        <v>87520.852</v>
      </c>
    </row>
    <row r="47" spans="1:7" ht="12.75">
      <c r="A47" s="214">
        <v>35</v>
      </c>
      <c r="B47" s="145" t="s">
        <v>97</v>
      </c>
      <c r="C47" s="15" t="s">
        <v>106</v>
      </c>
      <c r="D47" s="51" t="s">
        <v>8</v>
      </c>
      <c r="E47" s="32">
        <f>E48</f>
        <v>87562.959</v>
      </c>
      <c r="F47" s="98">
        <f>F48</f>
        <v>87563.059</v>
      </c>
      <c r="G47" s="32">
        <f>G48</f>
        <v>87486.559</v>
      </c>
    </row>
    <row r="48" spans="1:7" ht="12.75">
      <c r="A48" s="214">
        <v>36</v>
      </c>
      <c r="B48" s="144" t="s">
        <v>15</v>
      </c>
      <c r="C48" s="16" t="s">
        <v>106</v>
      </c>
      <c r="D48" s="50" t="s">
        <v>11</v>
      </c>
      <c r="E48" s="34">
        <v>87562.959</v>
      </c>
      <c r="F48" s="95">
        <v>87563.059</v>
      </c>
      <c r="G48" s="34">
        <v>87486.559</v>
      </c>
    </row>
    <row r="49" spans="1:7" ht="13.5">
      <c r="A49" s="214">
        <v>37</v>
      </c>
      <c r="B49" s="145" t="s">
        <v>132</v>
      </c>
      <c r="C49" s="15">
        <v>10</v>
      </c>
      <c r="D49" s="51" t="s">
        <v>8</v>
      </c>
      <c r="E49" s="81">
        <f>E50+E51+E52+E53</f>
        <v>34103.173</v>
      </c>
      <c r="F49" s="96">
        <f>F50+F51+F52+F53</f>
        <v>34249.127</v>
      </c>
      <c r="G49" s="81">
        <f>G50+G51+G52+G53</f>
        <v>26014.289</v>
      </c>
    </row>
    <row r="50" spans="1:7" ht="12.75">
      <c r="A50" s="214">
        <v>38</v>
      </c>
      <c r="B50" s="152" t="s">
        <v>133</v>
      </c>
      <c r="C50" s="16">
        <v>10</v>
      </c>
      <c r="D50" s="50" t="s">
        <v>11</v>
      </c>
      <c r="E50" s="34">
        <v>1463.22</v>
      </c>
      <c r="F50" s="95">
        <v>1463.22</v>
      </c>
      <c r="G50" s="34">
        <v>1463.22</v>
      </c>
    </row>
    <row r="51" spans="1:7" ht="12.75">
      <c r="A51" s="214">
        <v>39</v>
      </c>
      <c r="B51" s="152" t="s">
        <v>134</v>
      </c>
      <c r="C51" s="16">
        <v>10</v>
      </c>
      <c r="D51" s="50" t="s">
        <v>103</v>
      </c>
      <c r="E51" s="34">
        <v>26987.989</v>
      </c>
      <c r="F51" s="95">
        <v>27133.943</v>
      </c>
      <c r="G51" s="34">
        <v>18899.105</v>
      </c>
    </row>
    <row r="52" spans="1:7" ht="12.75">
      <c r="A52" s="214">
        <v>40</v>
      </c>
      <c r="B52" s="153" t="s">
        <v>80</v>
      </c>
      <c r="C52" s="85" t="s">
        <v>123</v>
      </c>
      <c r="D52" s="50" t="s">
        <v>110</v>
      </c>
      <c r="E52" s="33">
        <v>3252.4</v>
      </c>
      <c r="F52" s="99">
        <v>3252.4</v>
      </c>
      <c r="G52" s="33">
        <v>3252.4</v>
      </c>
    </row>
    <row r="53" spans="1:7" ht="12.75">
      <c r="A53" s="214">
        <v>41</v>
      </c>
      <c r="B53" s="153" t="s">
        <v>126</v>
      </c>
      <c r="C53" s="85" t="s">
        <v>123</v>
      </c>
      <c r="D53" s="50" t="s">
        <v>101</v>
      </c>
      <c r="E53" s="33">
        <v>2399.564</v>
      </c>
      <c r="F53" s="99">
        <v>2399.564</v>
      </c>
      <c r="G53" s="33">
        <v>2399.564</v>
      </c>
    </row>
    <row r="54" spans="1:7" ht="12.75">
      <c r="A54" s="214">
        <v>42</v>
      </c>
      <c r="B54" s="145" t="s">
        <v>42</v>
      </c>
      <c r="C54" s="15" t="s">
        <v>35</v>
      </c>
      <c r="D54" s="51" t="s">
        <v>8</v>
      </c>
      <c r="E54" s="32">
        <f>E55+E56+E57-0.0004</f>
        <v>110191.0756</v>
      </c>
      <c r="F54" s="32">
        <f>F55+F56+F57</f>
        <v>110191.076</v>
      </c>
      <c r="G54" s="32">
        <f>G55+G56+G57</f>
        <v>110191.076</v>
      </c>
    </row>
    <row r="55" spans="1:7" ht="12.75">
      <c r="A55" s="214">
        <v>43</v>
      </c>
      <c r="B55" s="144" t="s">
        <v>43</v>
      </c>
      <c r="C55" s="16" t="s">
        <v>35</v>
      </c>
      <c r="D55" s="50" t="s">
        <v>11</v>
      </c>
      <c r="E55" s="34">
        <v>21538.278</v>
      </c>
      <c r="F55" s="95">
        <v>21538.278</v>
      </c>
      <c r="G55" s="34">
        <v>21538.278</v>
      </c>
    </row>
    <row r="56" spans="1:7" ht="12.75">
      <c r="A56" s="214">
        <v>44</v>
      </c>
      <c r="B56" s="154" t="s">
        <v>22</v>
      </c>
      <c r="C56" s="86" t="s">
        <v>35</v>
      </c>
      <c r="D56" s="87" t="s">
        <v>144</v>
      </c>
      <c r="E56" s="95">
        <v>63811.566</v>
      </c>
      <c r="F56" s="95">
        <v>63811.566</v>
      </c>
      <c r="G56" s="34">
        <v>63811.566</v>
      </c>
    </row>
    <row r="57" spans="1:7" ht="12.75">
      <c r="A57" s="214">
        <v>45</v>
      </c>
      <c r="B57" s="154" t="s">
        <v>850</v>
      </c>
      <c r="C57" s="86" t="s">
        <v>35</v>
      </c>
      <c r="D57" s="87" t="s">
        <v>103</v>
      </c>
      <c r="E57" s="95">
        <v>24841.232</v>
      </c>
      <c r="F57" s="95">
        <v>24841.232</v>
      </c>
      <c r="G57" s="219">
        <v>24841.232</v>
      </c>
    </row>
    <row r="58" spans="1:7" ht="38.25">
      <c r="A58" s="214">
        <v>46</v>
      </c>
      <c r="B58" s="145" t="s">
        <v>273</v>
      </c>
      <c r="C58" s="15" t="s">
        <v>25</v>
      </c>
      <c r="D58" s="51" t="s">
        <v>8</v>
      </c>
      <c r="E58" s="32">
        <f>E59+E60</f>
        <v>101305.883</v>
      </c>
      <c r="F58" s="98">
        <f>F59+F60</f>
        <v>99917.235</v>
      </c>
      <c r="G58" s="32">
        <f>G59+G60</f>
        <v>99756.295</v>
      </c>
    </row>
    <row r="59" spans="1:8" ht="38.25">
      <c r="A59" s="214">
        <v>47</v>
      </c>
      <c r="B59" s="155" t="s">
        <v>190</v>
      </c>
      <c r="C59" s="88" t="s">
        <v>25</v>
      </c>
      <c r="D59" s="89" t="s">
        <v>11</v>
      </c>
      <c r="E59" s="34">
        <v>62451.2</v>
      </c>
      <c r="F59" s="342">
        <v>59845.2</v>
      </c>
      <c r="G59" s="343">
        <v>59845.2</v>
      </c>
      <c r="H59" s="125"/>
    </row>
    <row r="60" spans="1:8" ht="25.5">
      <c r="A60" s="214">
        <v>48</v>
      </c>
      <c r="B60" s="144" t="s">
        <v>299</v>
      </c>
      <c r="C60" s="16" t="s">
        <v>25</v>
      </c>
      <c r="D60" s="50" t="s">
        <v>103</v>
      </c>
      <c r="E60" s="34">
        <v>38854.683</v>
      </c>
      <c r="F60" s="342">
        <v>40072.035</v>
      </c>
      <c r="G60" s="343">
        <v>39911.095</v>
      </c>
      <c r="H60" s="310"/>
    </row>
    <row r="61" spans="1:8" ht="13.5" thickBot="1">
      <c r="A61" s="214">
        <v>49</v>
      </c>
      <c r="B61" s="156" t="s">
        <v>218</v>
      </c>
      <c r="C61" s="90"/>
      <c r="D61" s="91"/>
      <c r="E61" s="92"/>
      <c r="F61" s="338">
        <v>23627.787</v>
      </c>
      <c r="G61" s="339">
        <v>48503.58</v>
      </c>
      <c r="H61" s="125"/>
    </row>
    <row r="62" spans="1:8" ht="13.5" thickBot="1">
      <c r="A62" s="732" t="s">
        <v>127</v>
      </c>
      <c r="B62" s="733"/>
      <c r="C62" s="733"/>
      <c r="D62" s="733"/>
      <c r="E62" s="391">
        <f>E13+E21+E23+E26+E33+E41+E47+E49+E54+E58+E38+E61</f>
        <v>1605023.1896</v>
      </c>
      <c r="F62" s="391">
        <f>F13+F21+F23+F26+F33+F41+F47+F49+F54+F58+F38+F61</f>
        <v>1626644.672</v>
      </c>
      <c r="G62" s="391">
        <f>G13+G21+G23+G26+G33+G41+G47+G49+G54+G58+G38+G61</f>
        <v>1639227.5469999998</v>
      </c>
      <c r="H62" s="125"/>
    </row>
    <row r="63" spans="6:8" ht="12.75">
      <c r="F63" s="125"/>
      <c r="G63" s="125"/>
      <c r="H63" s="125"/>
    </row>
    <row r="64" spans="5:8" ht="12.75">
      <c r="E64" s="617"/>
      <c r="F64" s="618"/>
      <c r="G64" s="618"/>
      <c r="H64" s="344"/>
    </row>
    <row r="65" spans="6:8" ht="12.75">
      <c r="F65" s="125"/>
      <c r="G65" s="125"/>
      <c r="H65" s="125"/>
    </row>
    <row r="66" spans="5:8" ht="12.75">
      <c r="E66" s="213"/>
      <c r="F66" s="341"/>
      <c r="G66" s="341"/>
      <c r="H66" s="125"/>
    </row>
    <row r="67" spans="6:8" ht="12.75">
      <c r="F67" s="125"/>
      <c r="G67" s="125"/>
      <c r="H67" s="125"/>
    </row>
  </sheetData>
  <sheetProtection/>
  <mergeCells count="3">
    <mergeCell ref="A8:G8"/>
    <mergeCell ref="A7:G7"/>
    <mergeCell ref="A62:D62"/>
  </mergeCells>
  <printOptions/>
  <pageMargins left="0.11811023622047245" right="0.11811023622047245" top="0.15748031496062992" bottom="0.15748031496062992" header="0.31496062992125984" footer="0.31496062992125984"/>
  <pageSetup fitToHeight="0" fitToWidth="1" horizontalDpi="600" verticalDpi="600" orientation="portrait" paperSize="9" scale="76" r:id="rId1"/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809"/>
  <sheetViews>
    <sheetView zoomScalePageLayoutView="0" workbookViewId="0" topLeftCell="A789">
      <selection activeCell="K789" sqref="K1:N16384"/>
    </sheetView>
  </sheetViews>
  <sheetFormatPr defaultColWidth="9.00390625" defaultRowHeight="12.75"/>
  <cols>
    <col min="1" max="1" width="7.25390625" style="125" customWidth="1"/>
    <col min="2" max="2" width="56.75390625" style="125" customWidth="1"/>
    <col min="3" max="3" width="14.375" style="125" customWidth="1"/>
    <col min="4" max="4" width="9.125" style="125" customWidth="1"/>
    <col min="5" max="5" width="10.75390625" style="125" customWidth="1"/>
    <col min="6" max="6" width="13.00390625" style="125" customWidth="1"/>
    <col min="7" max="7" width="9.00390625" style="125" customWidth="1"/>
    <col min="8" max="8" width="16.00390625" style="125" customWidth="1"/>
    <col min="9" max="9" width="15.625" style="125" customWidth="1"/>
    <col min="10" max="10" width="17.125" style="125" customWidth="1"/>
    <col min="11" max="11" width="12.125" style="462" bestFit="1" customWidth="1"/>
    <col min="12" max="16384" width="9.125" style="125" customWidth="1"/>
  </cols>
  <sheetData>
    <row r="1" spans="1:10" ht="15.75">
      <c r="A1" s="287"/>
      <c r="B1" s="287"/>
      <c r="D1" s="287"/>
      <c r="F1" s="687"/>
      <c r="G1" s="287"/>
      <c r="H1" s="687"/>
      <c r="J1" s="288" t="s">
        <v>711</v>
      </c>
    </row>
    <row r="2" spans="1:10" ht="15.75">
      <c r="A2" s="287"/>
      <c r="B2" s="287"/>
      <c r="D2" s="287"/>
      <c r="F2" s="687"/>
      <c r="G2" s="287"/>
      <c r="H2" s="687"/>
      <c r="J2" s="289" t="s">
        <v>394</v>
      </c>
    </row>
    <row r="3" spans="1:10" ht="15.75">
      <c r="A3" s="287"/>
      <c r="B3" s="287"/>
      <c r="D3" s="287"/>
      <c r="F3" s="687"/>
      <c r="G3" s="287"/>
      <c r="H3" s="687"/>
      <c r="J3" s="290" t="s">
        <v>879</v>
      </c>
    </row>
    <row r="4" spans="1:10" ht="15.75">
      <c r="A4" s="287"/>
      <c r="B4" s="287"/>
      <c r="D4" s="291"/>
      <c r="F4" s="687"/>
      <c r="G4" s="287"/>
      <c r="H4" s="687"/>
      <c r="J4" s="290" t="s">
        <v>941</v>
      </c>
    </row>
    <row r="5" spans="1:8" ht="12.75">
      <c r="A5" s="287"/>
      <c r="B5" s="292"/>
      <c r="C5" s="287"/>
      <c r="D5" s="293"/>
      <c r="E5" s="294"/>
      <c r="F5" s="294"/>
      <c r="G5" s="295"/>
      <c r="H5" s="296"/>
    </row>
    <row r="6" spans="1:8" ht="12.75">
      <c r="A6" s="734"/>
      <c r="B6" s="734"/>
      <c r="C6" s="734"/>
      <c r="D6" s="734"/>
      <c r="E6" s="734"/>
      <c r="F6" s="734"/>
      <c r="G6" s="734"/>
      <c r="H6" s="734"/>
    </row>
    <row r="7" spans="1:8" ht="12.75">
      <c r="A7" s="287"/>
      <c r="B7" s="292"/>
      <c r="C7" s="287"/>
      <c r="D7" s="294"/>
      <c r="E7" s="294"/>
      <c r="F7" s="294"/>
      <c r="G7" s="295"/>
      <c r="H7" s="296"/>
    </row>
    <row r="8" spans="1:10" ht="12.75">
      <c r="A8" s="735" t="s">
        <v>898</v>
      </c>
      <c r="B8" s="735"/>
      <c r="C8" s="735"/>
      <c r="D8" s="735"/>
      <c r="E8" s="735"/>
      <c r="F8" s="735"/>
      <c r="G8" s="735"/>
      <c r="H8" s="735"/>
      <c r="I8" s="735"/>
      <c r="J8" s="735"/>
    </row>
    <row r="9" spans="1:8" ht="12.75">
      <c r="A9" s="687"/>
      <c r="B9" s="297"/>
      <c r="C9" s="687"/>
      <c r="D9" s="295"/>
      <c r="E9" s="295"/>
      <c r="F9" s="295"/>
      <c r="G9" s="295"/>
      <c r="H9" s="296"/>
    </row>
    <row r="10" spans="1:10" ht="13.5" thickBot="1">
      <c r="A10" s="287"/>
      <c r="B10" s="292"/>
      <c r="C10" s="287"/>
      <c r="D10" s="294"/>
      <c r="E10" s="294"/>
      <c r="F10" s="294"/>
      <c r="G10" s="295"/>
      <c r="J10" s="687" t="s">
        <v>161</v>
      </c>
    </row>
    <row r="11" spans="1:10" ht="51.75" thickBot="1">
      <c r="A11" s="298" t="s">
        <v>3</v>
      </c>
      <c r="B11" s="299" t="s">
        <v>449</v>
      </c>
      <c r="C11" s="300" t="s">
        <v>441</v>
      </c>
      <c r="D11" s="301" t="s">
        <v>173</v>
      </c>
      <c r="E11" s="301" t="s">
        <v>174</v>
      </c>
      <c r="F11" s="301" t="s">
        <v>175</v>
      </c>
      <c r="G11" s="301" t="s">
        <v>81</v>
      </c>
      <c r="H11" s="302" t="s">
        <v>712</v>
      </c>
      <c r="I11" s="303" t="s">
        <v>762</v>
      </c>
      <c r="J11" s="303" t="s">
        <v>897</v>
      </c>
    </row>
    <row r="12" spans="1:10" ht="15.75" customHeight="1" thickBot="1">
      <c r="A12" s="304"/>
      <c r="B12" s="299">
        <v>1</v>
      </c>
      <c r="C12" s="305">
        <v>2</v>
      </c>
      <c r="D12" s="301" t="s">
        <v>19</v>
      </c>
      <c r="E12" s="301" t="s">
        <v>228</v>
      </c>
      <c r="F12" s="301" t="s">
        <v>229</v>
      </c>
      <c r="G12" s="301" t="s">
        <v>235</v>
      </c>
      <c r="H12" s="306">
        <v>7</v>
      </c>
      <c r="I12" s="307">
        <v>8</v>
      </c>
      <c r="J12" s="308">
        <v>9</v>
      </c>
    </row>
    <row r="13" spans="1:10" ht="12.75">
      <c r="A13" s="309">
        <v>1</v>
      </c>
      <c r="B13" s="688" t="s">
        <v>176</v>
      </c>
      <c r="C13" s="689">
        <v>827</v>
      </c>
      <c r="D13" s="690"/>
      <c r="E13" s="690"/>
      <c r="F13" s="690"/>
      <c r="G13" s="690"/>
      <c r="H13" s="691">
        <f>H14</f>
        <v>5508.813</v>
      </c>
      <c r="I13" s="692">
        <f aca="true" t="shared" si="0" ref="I13:J16">I14</f>
        <v>5508.813</v>
      </c>
      <c r="J13" s="693">
        <f t="shared" si="0"/>
        <v>5508.813</v>
      </c>
    </row>
    <row r="14" spans="1:10" ht="12.75">
      <c r="A14" s="309">
        <v>2</v>
      </c>
      <c r="B14" s="410" t="s">
        <v>37</v>
      </c>
      <c r="C14" s="411" t="s">
        <v>177</v>
      </c>
      <c r="D14" s="412" t="s">
        <v>11</v>
      </c>
      <c r="E14" s="412" t="s">
        <v>8</v>
      </c>
      <c r="F14" s="412"/>
      <c r="G14" s="412"/>
      <c r="H14" s="311">
        <f>H15</f>
        <v>5508.813</v>
      </c>
      <c r="I14" s="312">
        <f t="shared" si="0"/>
        <v>5508.813</v>
      </c>
      <c r="J14" s="313">
        <f t="shared" si="0"/>
        <v>5508.813</v>
      </c>
    </row>
    <row r="15" spans="1:10" ht="38.25">
      <c r="A15" s="309">
        <v>3</v>
      </c>
      <c r="B15" s="410" t="s">
        <v>181</v>
      </c>
      <c r="C15" s="411" t="s">
        <v>177</v>
      </c>
      <c r="D15" s="412" t="s">
        <v>11</v>
      </c>
      <c r="E15" s="412" t="s">
        <v>103</v>
      </c>
      <c r="F15" s="412"/>
      <c r="G15" s="412"/>
      <c r="H15" s="311">
        <f>H16</f>
        <v>5508.813</v>
      </c>
      <c r="I15" s="312">
        <f t="shared" si="0"/>
        <v>5508.813</v>
      </c>
      <c r="J15" s="313">
        <f t="shared" si="0"/>
        <v>5508.813</v>
      </c>
    </row>
    <row r="16" spans="1:10" ht="12.75">
      <c r="A16" s="309">
        <v>4</v>
      </c>
      <c r="B16" s="410" t="s">
        <v>178</v>
      </c>
      <c r="C16" s="411" t="s">
        <v>177</v>
      </c>
      <c r="D16" s="412" t="s">
        <v>11</v>
      </c>
      <c r="E16" s="412" t="s">
        <v>103</v>
      </c>
      <c r="F16" s="412" t="s">
        <v>319</v>
      </c>
      <c r="G16" s="412"/>
      <c r="H16" s="311">
        <f>H17</f>
        <v>5508.813</v>
      </c>
      <c r="I16" s="312">
        <f t="shared" si="0"/>
        <v>5508.813</v>
      </c>
      <c r="J16" s="313">
        <f t="shared" si="0"/>
        <v>5508.813</v>
      </c>
    </row>
    <row r="17" spans="1:10" ht="25.5">
      <c r="A17" s="309">
        <v>5</v>
      </c>
      <c r="B17" s="410" t="s">
        <v>463</v>
      </c>
      <c r="C17" s="411" t="s">
        <v>177</v>
      </c>
      <c r="D17" s="412" t="s">
        <v>11</v>
      </c>
      <c r="E17" s="412" t="s">
        <v>103</v>
      </c>
      <c r="F17" s="412" t="s">
        <v>320</v>
      </c>
      <c r="G17" s="412"/>
      <c r="H17" s="311">
        <f>H18+H25</f>
        <v>5508.813</v>
      </c>
      <c r="I17" s="312">
        <f>I18+I25</f>
        <v>5508.813</v>
      </c>
      <c r="J17" s="313">
        <f>J18+J25</f>
        <v>5508.813</v>
      </c>
    </row>
    <row r="18" spans="1:10" ht="38.25">
      <c r="A18" s="309">
        <v>6</v>
      </c>
      <c r="B18" s="410" t="s">
        <v>393</v>
      </c>
      <c r="C18" s="411" t="s">
        <v>177</v>
      </c>
      <c r="D18" s="412" t="s">
        <v>11</v>
      </c>
      <c r="E18" s="412" t="s">
        <v>103</v>
      </c>
      <c r="F18" s="412" t="s">
        <v>321</v>
      </c>
      <c r="G18" s="412"/>
      <c r="H18" s="311">
        <f>H24+H20+H22</f>
        <v>3453.483</v>
      </c>
      <c r="I18" s="312">
        <f>I24+I20+I22</f>
        <v>3453.483</v>
      </c>
      <c r="J18" s="313">
        <f>J24+J20+J22</f>
        <v>3453.483</v>
      </c>
    </row>
    <row r="19" spans="1:10" ht="51">
      <c r="A19" s="309">
        <v>7</v>
      </c>
      <c r="B19" s="413" t="s">
        <v>180</v>
      </c>
      <c r="C19" s="411" t="s">
        <v>177</v>
      </c>
      <c r="D19" s="412" t="s">
        <v>11</v>
      </c>
      <c r="E19" s="412" t="s">
        <v>103</v>
      </c>
      <c r="F19" s="412" t="s">
        <v>321</v>
      </c>
      <c r="G19" s="412" t="s">
        <v>170</v>
      </c>
      <c r="H19" s="311">
        <f>H20</f>
        <v>2362.688</v>
      </c>
      <c r="I19" s="312">
        <f>I20</f>
        <v>2362.688</v>
      </c>
      <c r="J19" s="313">
        <f>J20</f>
        <v>2362.688</v>
      </c>
    </row>
    <row r="20" spans="1:11" ht="25.5">
      <c r="A20" s="309">
        <v>8</v>
      </c>
      <c r="B20" s="410" t="s">
        <v>202</v>
      </c>
      <c r="C20" s="411" t="s">
        <v>177</v>
      </c>
      <c r="D20" s="412" t="s">
        <v>11</v>
      </c>
      <c r="E20" s="412" t="s">
        <v>103</v>
      </c>
      <c r="F20" s="412" t="s">
        <v>321</v>
      </c>
      <c r="G20" s="412" t="s">
        <v>122</v>
      </c>
      <c r="H20" s="311">
        <v>2362.688</v>
      </c>
      <c r="I20" s="311">
        <v>2362.688</v>
      </c>
      <c r="J20" s="314">
        <v>2362.688</v>
      </c>
      <c r="K20" s="463"/>
    </row>
    <row r="21" spans="1:10" ht="25.5">
      <c r="A21" s="309">
        <v>9</v>
      </c>
      <c r="B21" s="413" t="s">
        <v>510</v>
      </c>
      <c r="C21" s="411" t="s">
        <v>177</v>
      </c>
      <c r="D21" s="412" t="s">
        <v>11</v>
      </c>
      <c r="E21" s="412" t="s">
        <v>103</v>
      </c>
      <c r="F21" s="412" t="s">
        <v>321</v>
      </c>
      <c r="G21" s="412" t="s">
        <v>182</v>
      </c>
      <c r="H21" s="311">
        <f>H22</f>
        <v>1089.047</v>
      </c>
      <c r="I21" s="311">
        <f>I22</f>
        <v>1089.047</v>
      </c>
      <c r="J21" s="314">
        <f>J22</f>
        <v>1089.047</v>
      </c>
    </row>
    <row r="22" spans="1:10" ht="25.5">
      <c r="A22" s="309">
        <v>10</v>
      </c>
      <c r="B22" s="410" t="s">
        <v>223</v>
      </c>
      <c r="C22" s="411" t="s">
        <v>177</v>
      </c>
      <c r="D22" s="412" t="s">
        <v>11</v>
      </c>
      <c r="E22" s="412" t="s">
        <v>103</v>
      </c>
      <c r="F22" s="412" t="s">
        <v>321</v>
      </c>
      <c r="G22" s="412" t="s">
        <v>183</v>
      </c>
      <c r="H22" s="311">
        <v>1089.047</v>
      </c>
      <c r="I22" s="311">
        <v>1089.047</v>
      </c>
      <c r="J22" s="314">
        <v>1089.047</v>
      </c>
    </row>
    <row r="23" spans="1:10" ht="12.75">
      <c r="A23" s="309">
        <v>11</v>
      </c>
      <c r="B23" s="413" t="s">
        <v>184</v>
      </c>
      <c r="C23" s="411" t="s">
        <v>177</v>
      </c>
      <c r="D23" s="412" t="s">
        <v>11</v>
      </c>
      <c r="E23" s="412" t="s">
        <v>103</v>
      </c>
      <c r="F23" s="412" t="s">
        <v>321</v>
      </c>
      <c r="G23" s="412" t="s">
        <v>185</v>
      </c>
      <c r="H23" s="311">
        <f>H24</f>
        <v>1.748</v>
      </c>
      <c r="I23" s="311">
        <f>I24</f>
        <v>1.748</v>
      </c>
      <c r="J23" s="314">
        <f>J24</f>
        <v>1.748</v>
      </c>
    </row>
    <row r="24" spans="1:10" ht="12.75">
      <c r="A24" s="309">
        <v>12</v>
      </c>
      <c r="B24" s="410" t="s">
        <v>186</v>
      </c>
      <c r="C24" s="411" t="s">
        <v>177</v>
      </c>
      <c r="D24" s="412" t="s">
        <v>11</v>
      </c>
      <c r="E24" s="412" t="s">
        <v>103</v>
      </c>
      <c r="F24" s="412" t="s">
        <v>321</v>
      </c>
      <c r="G24" s="412" t="s">
        <v>187</v>
      </c>
      <c r="H24" s="311">
        <v>1.748</v>
      </c>
      <c r="I24" s="311">
        <v>1.748</v>
      </c>
      <c r="J24" s="314">
        <v>1.748</v>
      </c>
    </row>
    <row r="25" spans="1:10" ht="25.5">
      <c r="A25" s="309">
        <v>13</v>
      </c>
      <c r="B25" s="410" t="s">
        <v>324</v>
      </c>
      <c r="C25" s="411" t="s">
        <v>177</v>
      </c>
      <c r="D25" s="412" t="s">
        <v>11</v>
      </c>
      <c r="E25" s="412" t="s">
        <v>103</v>
      </c>
      <c r="F25" s="412" t="s">
        <v>323</v>
      </c>
      <c r="G25" s="412"/>
      <c r="H25" s="311">
        <f aca="true" t="shared" si="1" ref="H25:J26">H26</f>
        <v>2055.33</v>
      </c>
      <c r="I25" s="311">
        <f t="shared" si="1"/>
        <v>2055.33</v>
      </c>
      <c r="J25" s="314">
        <f t="shared" si="1"/>
        <v>2055.33</v>
      </c>
    </row>
    <row r="26" spans="1:10" ht="51">
      <c r="A26" s="309">
        <v>14</v>
      </c>
      <c r="B26" s="413" t="s">
        <v>180</v>
      </c>
      <c r="C26" s="411" t="s">
        <v>177</v>
      </c>
      <c r="D26" s="412" t="s">
        <v>11</v>
      </c>
      <c r="E26" s="412" t="s">
        <v>103</v>
      </c>
      <c r="F26" s="412" t="s">
        <v>323</v>
      </c>
      <c r="G26" s="412" t="s">
        <v>170</v>
      </c>
      <c r="H26" s="311">
        <f t="shared" si="1"/>
        <v>2055.33</v>
      </c>
      <c r="I26" s="312">
        <f t="shared" si="1"/>
        <v>2055.33</v>
      </c>
      <c r="J26" s="313">
        <f t="shared" si="1"/>
        <v>2055.33</v>
      </c>
    </row>
    <row r="27" spans="1:11" ht="25.5">
      <c r="A27" s="309">
        <v>15</v>
      </c>
      <c r="B27" s="415" t="s">
        <v>202</v>
      </c>
      <c r="C27" s="411" t="s">
        <v>177</v>
      </c>
      <c r="D27" s="412" t="s">
        <v>11</v>
      </c>
      <c r="E27" s="412" t="s">
        <v>103</v>
      </c>
      <c r="F27" s="412" t="s">
        <v>323</v>
      </c>
      <c r="G27" s="412" t="s">
        <v>122</v>
      </c>
      <c r="H27" s="311">
        <v>2055.33</v>
      </c>
      <c r="I27" s="311">
        <v>2055.33</v>
      </c>
      <c r="J27" s="314">
        <v>2055.33</v>
      </c>
      <c r="K27" s="463"/>
    </row>
    <row r="28" spans="1:10" ht="12.75">
      <c r="A28" s="309">
        <v>16</v>
      </c>
      <c r="B28" s="416" t="s">
        <v>131</v>
      </c>
      <c r="C28" s="417">
        <v>900</v>
      </c>
      <c r="D28" s="418"/>
      <c r="E28" s="418"/>
      <c r="F28" s="418"/>
      <c r="G28" s="418"/>
      <c r="H28" s="315">
        <f>H29+H72+H86+H93+H79</f>
        <v>127883.458</v>
      </c>
      <c r="I28" s="315">
        <f>I29+I72+I86+I93</f>
        <v>124038.36</v>
      </c>
      <c r="J28" s="390">
        <f>J29+J72+J86+J93</f>
        <v>119793.01999999999</v>
      </c>
    </row>
    <row r="29" spans="1:10" ht="12.75">
      <c r="A29" s="309">
        <v>17</v>
      </c>
      <c r="B29" s="419" t="s">
        <v>37</v>
      </c>
      <c r="C29" s="420">
        <v>900</v>
      </c>
      <c r="D29" s="412" t="s">
        <v>11</v>
      </c>
      <c r="E29" s="421" t="s">
        <v>8</v>
      </c>
      <c r="F29" s="421"/>
      <c r="G29" s="421"/>
      <c r="H29" s="316">
        <f>H30+H66+H60</f>
        <v>20036.725</v>
      </c>
      <c r="I29" s="316">
        <f>I30+I66+I60</f>
        <v>20036.725</v>
      </c>
      <c r="J29" s="317">
        <f>J30+J66+J60</f>
        <v>20036.725</v>
      </c>
    </row>
    <row r="30" spans="1:10" ht="30" customHeight="1">
      <c r="A30" s="309">
        <v>18</v>
      </c>
      <c r="B30" s="419" t="s">
        <v>36</v>
      </c>
      <c r="C30" s="420">
        <v>900</v>
      </c>
      <c r="D30" s="412" t="s">
        <v>11</v>
      </c>
      <c r="E30" s="412" t="s">
        <v>101</v>
      </c>
      <c r="F30" s="421"/>
      <c r="G30" s="421"/>
      <c r="H30" s="316">
        <f>H32</f>
        <v>19593.625</v>
      </c>
      <c r="I30" s="316">
        <f>I32</f>
        <v>19593.625</v>
      </c>
      <c r="J30" s="317">
        <f>J32</f>
        <v>19593.625</v>
      </c>
    </row>
    <row r="31" spans="1:10" ht="25.5">
      <c r="A31" s="309">
        <v>19</v>
      </c>
      <c r="B31" s="419" t="s">
        <v>281</v>
      </c>
      <c r="C31" s="420">
        <v>900</v>
      </c>
      <c r="D31" s="412" t="s">
        <v>11</v>
      </c>
      <c r="E31" s="412" t="s">
        <v>101</v>
      </c>
      <c r="F31" s="421" t="s">
        <v>288</v>
      </c>
      <c r="G31" s="421"/>
      <c r="H31" s="316">
        <f>H32</f>
        <v>19593.625</v>
      </c>
      <c r="I31" s="318">
        <f>I32</f>
        <v>19593.625</v>
      </c>
      <c r="J31" s="317">
        <f>J32</f>
        <v>19593.625</v>
      </c>
    </row>
    <row r="32" spans="1:10" ht="25.5">
      <c r="A32" s="309">
        <v>20</v>
      </c>
      <c r="B32" s="419" t="s">
        <v>226</v>
      </c>
      <c r="C32" s="420">
        <v>900</v>
      </c>
      <c r="D32" s="412" t="s">
        <v>11</v>
      </c>
      <c r="E32" s="412" t="s">
        <v>101</v>
      </c>
      <c r="F32" s="421" t="s">
        <v>289</v>
      </c>
      <c r="G32" s="421"/>
      <c r="H32" s="316">
        <f>H33+H40</f>
        <v>19593.625</v>
      </c>
      <c r="I32" s="318">
        <f>I33+I40</f>
        <v>19593.625</v>
      </c>
      <c r="J32" s="317">
        <f>J33+J40</f>
        <v>19593.625</v>
      </c>
    </row>
    <row r="33" spans="1:10" ht="63.75">
      <c r="A33" s="309">
        <v>21</v>
      </c>
      <c r="B33" s="419" t="s">
        <v>635</v>
      </c>
      <c r="C33" s="420">
        <v>900</v>
      </c>
      <c r="D33" s="412" t="s">
        <v>11</v>
      </c>
      <c r="E33" s="412" t="s">
        <v>101</v>
      </c>
      <c r="F33" s="421" t="s">
        <v>290</v>
      </c>
      <c r="G33" s="421"/>
      <c r="H33" s="316">
        <f>H35+H37+H39</f>
        <v>18316.51</v>
      </c>
      <c r="I33" s="318">
        <f>I35+I37+I39</f>
        <v>18316.51</v>
      </c>
      <c r="J33" s="317">
        <f>J35+J37+J39</f>
        <v>18316.51</v>
      </c>
    </row>
    <row r="34" spans="1:10" ht="51">
      <c r="A34" s="309">
        <v>22</v>
      </c>
      <c r="B34" s="422" t="s">
        <v>180</v>
      </c>
      <c r="C34" s="420">
        <v>900</v>
      </c>
      <c r="D34" s="412" t="s">
        <v>11</v>
      </c>
      <c r="E34" s="412" t="s">
        <v>101</v>
      </c>
      <c r="F34" s="421" t="s">
        <v>290</v>
      </c>
      <c r="G34" s="421" t="s">
        <v>170</v>
      </c>
      <c r="H34" s="316">
        <f>H35</f>
        <v>17624.298</v>
      </c>
      <c r="I34" s="318">
        <f>I35</f>
        <v>17624.298</v>
      </c>
      <c r="J34" s="319">
        <f>J35</f>
        <v>17624.298</v>
      </c>
    </row>
    <row r="35" spans="1:11" ht="25.5">
      <c r="A35" s="309">
        <v>23</v>
      </c>
      <c r="B35" s="415" t="s">
        <v>202</v>
      </c>
      <c r="C35" s="420">
        <v>900</v>
      </c>
      <c r="D35" s="412" t="s">
        <v>11</v>
      </c>
      <c r="E35" s="412" t="s">
        <v>101</v>
      </c>
      <c r="F35" s="421" t="s">
        <v>290</v>
      </c>
      <c r="G35" s="421" t="s">
        <v>122</v>
      </c>
      <c r="H35" s="316">
        <v>17624.298</v>
      </c>
      <c r="I35" s="316">
        <v>17624.298</v>
      </c>
      <c r="J35" s="317">
        <v>17624.298</v>
      </c>
      <c r="K35" s="463"/>
    </row>
    <row r="36" spans="1:10" ht="25.5">
      <c r="A36" s="309">
        <v>24</v>
      </c>
      <c r="B36" s="422" t="s">
        <v>510</v>
      </c>
      <c r="C36" s="420">
        <v>900</v>
      </c>
      <c r="D36" s="412" t="s">
        <v>11</v>
      </c>
      <c r="E36" s="412" t="s">
        <v>101</v>
      </c>
      <c r="F36" s="421" t="s">
        <v>290</v>
      </c>
      <c r="G36" s="421" t="s">
        <v>182</v>
      </c>
      <c r="H36" s="316">
        <f>H37</f>
        <v>689.97</v>
      </c>
      <c r="I36" s="318">
        <f>I37</f>
        <v>689.97</v>
      </c>
      <c r="J36" s="319">
        <f>J37</f>
        <v>689.97</v>
      </c>
    </row>
    <row r="37" spans="1:10" ht="25.5">
      <c r="A37" s="309">
        <v>25</v>
      </c>
      <c r="B37" s="415" t="s">
        <v>223</v>
      </c>
      <c r="C37" s="420">
        <v>900</v>
      </c>
      <c r="D37" s="412" t="s">
        <v>11</v>
      </c>
      <c r="E37" s="412" t="s">
        <v>101</v>
      </c>
      <c r="F37" s="421" t="s">
        <v>290</v>
      </c>
      <c r="G37" s="421" t="s">
        <v>183</v>
      </c>
      <c r="H37" s="316">
        <v>689.97</v>
      </c>
      <c r="I37" s="316">
        <v>689.97</v>
      </c>
      <c r="J37" s="317">
        <v>689.97</v>
      </c>
    </row>
    <row r="38" spans="1:10" ht="12.75">
      <c r="A38" s="309">
        <v>26</v>
      </c>
      <c r="B38" s="422" t="s">
        <v>184</v>
      </c>
      <c r="C38" s="420">
        <v>900</v>
      </c>
      <c r="D38" s="412" t="s">
        <v>11</v>
      </c>
      <c r="E38" s="412" t="s">
        <v>101</v>
      </c>
      <c r="F38" s="421" t="s">
        <v>290</v>
      </c>
      <c r="G38" s="421" t="s">
        <v>185</v>
      </c>
      <c r="H38" s="316">
        <f>H39</f>
        <v>2.242</v>
      </c>
      <c r="I38" s="318">
        <f>I39</f>
        <v>2.242</v>
      </c>
      <c r="J38" s="319">
        <f>J39</f>
        <v>2.242</v>
      </c>
    </row>
    <row r="39" spans="1:10" ht="12.75">
      <c r="A39" s="309">
        <v>27</v>
      </c>
      <c r="B39" s="419" t="s">
        <v>186</v>
      </c>
      <c r="C39" s="420">
        <v>900</v>
      </c>
      <c r="D39" s="412" t="s">
        <v>11</v>
      </c>
      <c r="E39" s="412" t="s">
        <v>101</v>
      </c>
      <c r="F39" s="421" t="s">
        <v>290</v>
      </c>
      <c r="G39" s="421" t="s">
        <v>187</v>
      </c>
      <c r="H39" s="316">
        <v>2.242</v>
      </c>
      <c r="I39" s="318">
        <v>2.242</v>
      </c>
      <c r="J39" s="319">
        <v>2.242</v>
      </c>
    </row>
    <row r="40" spans="1:10" ht="102">
      <c r="A40" s="309">
        <v>28</v>
      </c>
      <c r="B40" s="419" t="s">
        <v>265</v>
      </c>
      <c r="C40" s="420">
        <v>900</v>
      </c>
      <c r="D40" s="412" t="s">
        <v>11</v>
      </c>
      <c r="E40" s="412" t="s">
        <v>101</v>
      </c>
      <c r="F40" s="421" t="s">
        <v>291</v>
      </c>
      <c r="G40" s="421"/>
      <c r="H40" s="316">
        <f>H45+H50+H55</f>
        <v>1277.1150000000002</v>
      </c>
      <c r="I40" s="318">
        <f>I45+I50+I55</f>
        <v>1277.1150000000002</v>
      </c>
      <c r="J40" s="319">
        <f>J45+J50+J55</f>
        <v>1277.1150000000002</v>
      </c>
    </row>
    <row r="41" spans="1:10" ht="51">
      <c r="A41" s="309">
        <v>29</v>
      </c>
      <c r="B41" s="422" t="s">
        <v>180</v>
      </c>
      <c r="C41" s="420">
        <v>900</v>
      </c>
      <c r="D41" s="412" t="s">
        <v>11</v>
      </c>
      <c r="E41" s="412" t="s">
        <v>101</v>
      </c>
      <c r="F41" s="421" t="s">
        <v>291</v>
      </c>
      <c r="G41" s="421" t="s">
        <v>170</v>
      </c>
      <c r="H41" s="316">
        <f>H42</f>
        <v>1204.938</v>
      </c>
      <c r="I41" s="318">
        <f>I42</f>
        <v>1204.938</v>
      </c>
      <c r="J41" s="319">
        <f>J42</f>
        <v>1204.938</v>
      </c>
    </row>
    <row r="42" spans="1:10" ht="25.5">
      <c r="A42" s="309">
        <v>30</v>
      </c>
      <c r="B42" s="415" t="s">
        <v>202</v>
      </c>
      <c r="C42" s="420">
        <v>900</v>
      </c>
      <c r="D42" s="412" t="s">
        <v>11</v>
      </c>
      <c r="E42" s="412" t="s">
        <v>101</v>
      </c>
      <c r="F42" s="421" t="s">
        <v>291</v>
      </c>
      <c r="G42" s="421" t="s">
        <v>122</v>
      </c>
      <c r="H42" s="316">
        <f>H47+H52+H57</f>
        <v>1204.938</v>
      </c>
      <c r="I42" s="318">
        <f>I47+I52+I57</f>
        <v>1204.938</v>
      </c>
      <c r="J42" s="319">
        <f>J47+J52+J57</f>
        <v>1204.938</v>
      </c>
    </row>
    <row r="43" spans="1:10" ht="25.5">
      <c r="A43" s="309">
        <v>31</v>
      </c>
      <c r="B43" s="422" t="s">
        <v>510</v>
      </c>
      <c r="C43" s="420">
        <v>900</v>
      </c>
      <c r="D43" s="412" t="s">
        <v>11</v>
      </c>
      <c r="E43" s="412" t="s">
        <v>101</v>
      </c>
      <c r="F43" s="421" t="s">
        <v>291</v>
      </c>
      <c r="G43" s="421" t="s">
        <v>182</v>
      </c>
      <c r="H43" s="316">
        <f>H44</f>
        <v>72.177</v>
      </c>
      <c r="I43" s="318">
        <f>I44</f>
        <v>72.177</v>
      </c>
      <c r="J43" s="319">
        <f>J44</f>
        <v>72.177</v>
      </c>
    </row>
    <row r="44" spans="1:10" ht="25.5">
      <c r="A44" s="309">
        <v>32</v>
      </c>
      <c r="B44" s="415" t="s">
        <v>223</v>
      </c>
      <c r="C44" s="420">
        <v>900</v>
      </c>
      <c r="D44" s="412" t="s">
        <v>11</v>
      </c>
      <c r="E44" s="412" t="s">
        <v>101</v>
      </c>
      <c r="F44" s="421" t="s">
        <v>291</v>
      </c>
      <c r="G44" s="421" t="s">
        <v>183</v>
      </c>
      <c r="H44" s="316">
        <f>H49+H54+H59</f>
        <v>72.177</v>
      </c>
      <c r="I44" s="318">
        <f>I49+I54+I59</f>
        <v>72.177</v>
      </c>
      <c r="J44" s="319">
        <f>J49+J54+J59</f>
        <v>72.177</v>
      </c>
    </row>
    <row r="45" spans="1:10" ht="117.75" customHeight="1">
      <c r="A45" s="309">
        <v>33</v>
      </c>
      <c r="B45" s="419" t="s">
        <v>636</v>
      </c>
      <c r="C45" s="420">
        <v>900</v>
      </c>
      <c r="D45" s="412" t="s">
        <v>11</v>
      </c>
      <c r="E45" s="412" t="s">
        <v>101</v>
      </c>
      <c r="F45" s="421" t="s">
        <v>292</v>
      </c>
      <c r="G45" s="421"/>
      <c r="H45" s="316">
        <f>H46+H48</f>
        <v>425.70500000000004</v>
      </c>
      <c r="I45" s="318">
        <f>I46+I48</f>
        <v>425.70500000000004</v>
      </c>
      <c r="J45" s="319">
        <f>J46+J48</f>
        <v>425.70500000000004</v>
      </c>
    </row>
    <row r="46" spans="1:10" ht="51">
      <c r="A46" s="309">
        <v>34</v>
      </c>
      <c r="B46" s="422" t="s">
        <v>180</v>
      </c>
      <c r="C46" s="420">
        <v>900</v>
      </c>
      <c r="D46" s="412" t="s">
        <v>11</v>
      </c>
      <c r="E46" s="412" t="s">
        <v>101</v>
      </c>
      <c r="F46" s="421" t="s">
        <v>292</v>
      </c>
      <c r="G46" s="421" t="s">
        <v>170</v>
      </c>
      <c r="H46" s="316">
        <f>H47</f>
        <v>401.646</v>
      </c>
      <c r="I46" s="318">
        <f>I47</f>
        <v>401.646</v>
      </c>
      <c r="J46" s="319">
        <f>J47</f>
        <v>401.646</v>
      </c>
    </row>
    <row r="47" spans="1:10" ht="25.5">
      <c r="A47" s="309">
        <v>35</v>
      </c>
      <c r="B47" s="415" t="s">
        <v>202</v>
      </c>
      <c r="C47" s="420">
        <v>900</v>
      </c>
      <c r="D47" s="412" t="s">
        <v>11</v>
      </c>
      <c r="E47" s="412" t="s">
        <v>101</v>
      </c>
      <c r="F47" s="421" t="s">
        <v>292</v>
      </c>
      <c r="G47" s="421" t="s">
        <v>122</v>
      </c>
      <c r="H47" s="316">
        <v>401.646</v>
      </c>
      <c r="I47" s="316">
        <v>401.646</v>
      </c>
      <c r="J47" s="317">
        <v>401.646</v>
      </c>
    </row>
    <row r="48" spans="1:10" ht="25.5">
      <c r="A48" s="309">
        <v>36</v>
      </c>
      <c r="B48" s="422" t="s">
        <v>510</v>
      </c>
      <c r="C48" s="420">
        <v>900</v>
      </c>
      <c r="D48" s="412" t="s">
        <v>11</v>
      </c>
      <c r="E48" s="412" t="s">
        <v>101</v>
      </c>
      <c r="F48" s="421" t="s">
        <v>292</v>
      </c>
      <c r="G48" s="421" t="s">
        <v>182</v>
      </c>
      <c r="H48" s="316">
        <f>H49</f>
        <v>24.059</v>
      </c>
      <c r="I48" s="318">
        <f>I49</f>
        <v>24.059</v>
      </c>
      <c r="J48" s="319">
        <f>J49</f>
        <v>24.059</v>
      </c>
    </row>
    <row r="49" spans="1:10" ht="25.5">
      <c r="A49" s="309">
        <v>37</v>
      </c>
      <c r="B49" s="415" t="s">
        <v>223</v>
      </c>
      <c r="C49" s="420">
        <v>900</v>
      </c>
      <c r="D49" s="412" t="s">
        <v>11</v>
      </c>
      <c r="E49" s="412" t="s">
        <v>101</v>
      </c>
      <c r="F49" s="421" t="s">
        <v>292</v>
      </c>
      <c r="G49" s="421" t="s">
        <v>183</v>
      </c>
      <c r="H49" s="316">
        <v>24.059</v>
      </c>
      <c r="I49" s="316">
        <v>24.059</v>
      </c>
      <c r="J49" s="317">
        <v>24.059</v>
      </c>
    </row>
    <row r="50" spans="1:10" ht="118.5" customHeight="1">
      <c r="A50" s="309">
        <v>38</v>
      </c>
      <c r="B50" s="419" t="s">
        <v>266</v>
      </c>
      <c r="C50" s="420">
        <v>900</v>
      </c>
      <c r="D50" s="412" t="s">
        <v>11</v>
      </c>
      <c r="E50" s="412" t="s">
        <v>101</v>
      </c>
      <c r="F50" s="421" t="s">
        <v>293</v>
      </c>
      <c r="G50" s="421"/>
      <c r="H50" s="316">
        <f>H51+H53</f>
        <v>425.70500000000004</v>
      </c>
      <c r="I50" s="318">
        <f>I51+I53</f>
        <v>425.70500000000004</v>
      </c>
      <c r="J50" s="319">
        <f>J51+J53</f>
        <v>425.70500000000004</v>
      </c>
    </row>
    <row r="51" spans="1:10" ht="51">
      <c r="A51" s="309">
        <v>39</v>
      </c>
      <c r="B51" s="422" t="s">
        <v>180</v>
      </c>
      <c r="C51" s="420">
        <v>900</v>
      </c>
      <c r="D51" s="412" t="s">
        <v>11</v>
      </c>
      <c r="E51" s="412" t="s">
        <v>101</v>
      </c>
      <c r="F51" s="421" t="s">
        <v>293</v>
      </c>
      <c r="G51" s="421" t="s">
        <v>170</v>
      </c>
      <c r="H51" s="316">
        <f>H52</f>
        <v>401.646</v>
      </c>
      <c r="I51" s="318">
        <f>I52</f>
        <v>401.646</v>
      </c>
      <c r="J51" s="319">
        <f>J52</f>
        <v>401.646</v>
      </c>
    </row>
    <row r="52" spans="1:10" ht="25.5">
      <c r="A52" s="309">
        <v>40</v>
      </c>
      <c r="B52" s="415" t="s">
        <v>202</v>
      </c>
      <c r="C52" s="420">
        <v>900</v>
      </c>
      <c r="D52" s="412" t="s">
        <v>11</v>
      </c>
      <c r="E52" s="412" t="s">
        <v>101</v>
      </c>
      <c r="F52" s="421" t="s">
        <v>293</v>
      </c>
      <c r="G52" s="421" t="s">
        <v>122</v>
      </c>
      <c r="H52" s="316">
        <v>401.646</v>
      </c>
      <c r="I52" s="316">
        <v>401.646</v>
      </c>
      <c r="J52" s="317">
        <v>401.646</v>
      </c>
    </row>
    <row r="53" spans="1:10" ht="25.5">
      <c r="A53" s="309">
        <v>41</v>
      </c>
      <c r="B53" s="422" t="s">
        <v>510</v>
      </c>
      <c r="C53" s="420">
        <v>900</v>
      </c>
      <c r="D53" s="412" t="s">
        <v>11</v>
      </c>
      <c r="E53" s="412" t="s">
        <v>101</v>
      </c>
      <c r="F53" s="421" t="s">
        <v>293</v>
      </c>
      <c r="G53" s="421" t="s">
        <v>182</v>
      </c>
      <c r="H53" s="316">
        <f>H54</f>
        <v>24.059</v>
      </c>
      <c r="I53" s="318">
        <f>I54</f>
        <v>24.059</v>
      </c>
      <c r="J53" s="319">
        <f>J54</f>
        <v>24.059</v>
      </c>
    </row>
    <row r="54" spans="1:10" ht="25.5">
      <c r="A54" s="309">
        <v>42</v>
      </c>
      <c r="B54" s="415" t="s">
        <v>223</v>
      </c>
      <c r="C54" s="420">
        <v>900</v>
      </c>
      <c r="D54" s="412" t="s">
        <v>11</v>
      </c>
      <c r="E54" s="412" t="s">
        <v>101</v>
      </c>
      <c r="F54" s="421" t="s">
        <v>293</v>
      </c>
      <c r="G54" s="421" t="s">
        <v>183</v>
      </c>
      <c r="H54" s="316">
        <v>24.059</v>
      </c>
      <c r="I54" s="316">
        <v>24.059</v>
      </c>
      <c r="J54" s="317">
        <v>24.059</v>
      </c>
    </row>
    <row r="55" spans="1:10" ht="127.5">
      <c r="A55" s="309">
        <v>43</v>
      </c>
      <c r="B55" s="419" t="s">
        <v>637</v>
      </c>
      <c r="C55" s="420">
        <v>900</v>
      </c>
      <c r="D55" s="412" t="s">
        <v>11</v>
      </c>
      <c r="E55" s="412" t="s">
        <v>101</v>
      </c>
      <c r="F55" s="421" t="s">
        <v>512</v>
      </c>
      <c r="G55" s="421"/>
      <c r="H55" s="316">
        <f>H56+H58</f>
        <v>425.70500000000004</v>
      </c>
      <c r="I55" s="318">
        <f>I56+I58</f>
        <v>425.70500000000004</v>
      </c>
      <c r="J55" s="319">
        <f>J56+J58</f>
        <v>425.70500000000004</v>
      </c>
    </row>
    <row r="56" spans="1:10" ht="51">
      <c r="A56" s="309">
        <v>44</v>
      </c>
      <c r="B56" s="422" t="s">
        <v>180</v>
      </c>
      <c r="C56" s="420">
        <v>900</v>
      </c>
      <c r="D56" s="412" t="s">
        <v>11</v>
      </c>
      <c r="E56" s="412" t="s">
        <v>101</v>
      </c>
      <c r="F56" s="421" t="s">
        <v>512</v>
      </c>
      <c r="G56" s="421" t="s">
        <v>170</v>
      </c>
      <c r="H56" s="316">
        <f>H57</f>
        <v>401.646</v>
      </c>
      <c r="I56" s="318">
        <f>I57</f>
        <v>401.646</v>
      </c>
      <c r="J56" s="319">
        <f>J57</f>
        <v>401.646</v>
      </c>
    </row>
    <row r="57" spans="1:10" ht="25.5">
      <c r="A57" s="309">
        <v>45</v>
      </c>
      <c r="B57" s="415" t="s">
        <v>202</v>
      </c>
      <c r="C57" s="420">
        <v>900</v>
      </c>
      <c r="D57" s="412" t="s">
        <v>11</v>
      </c>
      <c r="E57" s="412" t="s">
        <v>101</v>
      </c>
      <c r="F57" s="421" t="s">
        <v>512</v>
      </c>
      <c r="G57" s="421" t="s">
        <v>122</v>
      </c>
      <c r="H57" s="316">
        <v>401.646</v>
      </c>
      <c r="I57" s="316">
        <v>401.646</v>
      </c>
      <c r="J57" s="317">
        <v>401.646</v>
      </c>
    </row>
    <row r="58" spans="1:10" ht="25.5">
      <c r="A58" s="309">
        <v>46</v>
      </c>
      <c r="B58" s="422" t="s">
        <v>510</v>
      </c>
      <c r="C58" s="420">
        <v>900</v>
      </c>
      <c r="D58" s="412" t="s">
        <v>11</v>
      </c>
      <c r="E58" s="412" t="s">
        <v>101</v>
      </c>
      <c r="F58" s="421" t="s">
        <v>512</v>
      </c>
      <c r="G58" s="421" t="s">
        <v>182</v>
      </c>
      <c r="H58" s="316">
        <f>H59</f>
        <v>24.059</v>
      </c>
      <c r="I58" s="318">
        <f>I59</f>
        <v>24.059</v>
      </c>
      <c r="J58" s="319">
        <f>J59</f>
        <v>24.059</v>
      </c>
    </row>
    <row r="59" spans="1:11" ht="25.5">
      <c r="A59" s="309">
        <v>47</v>
      </c>
      <c r="B59" s="415" t="s">
        <v>223</v>
      </c>
      <c r="C59" s="420">
        <v>900</v>
      </c>
      <c r="D59" s="412" t="s">
        <v>11</v>
      </c>
      <c r="E59" s="412" t="s">
        <v>101</v>
      </c>
      <c r="F59" s="421" t="s">
        <v>512</v>
      </c>
      <c r="G59" s="421" t="s">
        <v>183</v>
      </c>
      <c r="H59" s="316">
        <v>24.059</v>
      </c>
      <c r="I59" s="316">
        <v>24.059</v>
      </c>
      <c r="J59" s="317">
        <v>24.059</v>
      </c>
      <c r="K59" s="468"/>
    </row>
    <row r="60" spans="1:10" ht="12.75">
      <c r="A60" s="309">
        <v>48</v>
      </c>
      <c r="B60" s="419" t="s">
        <v>61</v>
      </c>
      <c r="C60" s="420">
        <v>900</v>
      </c>
      <c r="D60" s="412" t="s">
        <v>11</v>
      </c>
      <c r="E60" s="421" t="s">
        <v>35</v>
      </c>
      <c r="F60" s="421"/>
      <c r="G60" s="421"/>
      <c r="H60" s="316">
        <f>H62</f>
        <v>300</v>
      </c>
      <c r="I60" s="318">
        <f>I62</f>
        <v>300</v>
      </c>
      <c r="J60" s="319">
        <f>J62</f>
        <v>300</v>
      </c>
    </row>
    <row r="61" spans="1:10" ht="12.75">
      <c r="A61" s="309">
        <v>49</v>
      </c>
      <c r="B61" s="415" t="s">
        <v>178</v>
      </c>
      <c r="C61" s="420">
        <v>900</v>
      </c>
      <c r="D61" s="412" t="s">
        <v>11</v>
      </c>
      <c r="E61" s="421" t="s">
        <v>35</v>
      </c>
      <c r="F61" s="421" t="s">
        <v>319</v>
      </c>
      <c r="G61" s="421"/>
      <c r="H61" s="316">
        <f aca="true" t="shared" si="2" ref="H61:J64">H62</f>
        <v>300</v>
      </c>
      <c r="I61" s="318">
        <f t="shared" si="2"/>
        <v>300</v>
      </c>
      <c r="J61" s="319">
        <f t="shared" si="2"/>
        <v>300</v>
      </c>
    </row>
    <row r="62" spans="1:10" ht="12.75">
      <c r="A62" s="309">
        <v>50</v>
      </c>
      <c r="B62" s="415" t="s">
        <v>421</v>
      </c>
      <c r="C62" s="420">
        <v>900</v>
      </c>
      <c r="D62" s="412" t="s">
        <v>11</v>
      </c>
      <c r="E62" s="421" t="s">
        <v>35</v>
      </c>
      <c r="F62" s="421" t="s">
        <v>422</v>
      </c>
      <c r="G62" s="421"/>
      <c r="H62" s="316">
        <f>H63</f>
        <v>300</v>
      </c>
      <c r="I62" s="318">
        <f>I63</f>
        <v>300</v>
      </c>
      <c r="J62" s="319">
        <f>J63</f>
        <v>300</v>
      </c>
    </row>
    <row r="63" spans="1:10" ht="25.5">
      <c r="A63" s="309">
        <v>51</v>
      </c>
      <c r="B63" s="419" t="s">
        <v>489</v>
      </c>
      <c r="C63" s="420">
        <v>900</v>
      </c>
      <c r="D63" s="412" t="s">
        <v>11</v>
      </c>
      <c r="E63" s="421" t="s">
        <v>35</v>
      </c>
      <c r="F63" s="421" t="s">
        <v>486</v>
      </c>
      <c r="G63" s="421"/>
      <c r="H63" s="316">
        <f t="shared" si="2"/>
        <v>300</v>
      </c>
      <c r="I63" s="318">
        <f t="shared" si="2"/>
        <v>300</v>
      </c>
      <c r="J63" s="319">
        <f t="shared" si="2"/>
        <v>300</v>
      </c>
    </row>
    <row r="64" spans="1:10" ht="12.75">
      <c r="A64" s="309">
        <v>52</v>
      </c>
      <c r="B64" s="422" t="s">
        <v>184</v>
      </c>
      <c r="C64" s="420">
        <v>900</v>
      </c>
      <c r="D64" s="412" t="s">
        <v>11</v>
      </c>
      <c r="E64" s="421" t="s">
        <v>35</v>
      </c>
      <c r="F64" s="421" t="s">
        <v>486</v>
      </c>
      <c r="G64" s="421" t="s">
        <v>185</v>
      </c>
      <c r="H64" s="316">
        <f t="shared" si="2"/>
        <v>300</v>
      </c>
      <c r="I64" s="318">
        <f t="shared" si="2"/>
        <v>300</v>
      </c>
      <c r="J64" s="319">
        <f t="shared" si="2"/>
        <v>300</v>
      </c>
    </row>
    <row r="65" spans="1:10" ht="12.75">
      <c r="A65" s="309">
        <v>53</v>
      </c>
      <c r="B65" s="419" t="s">
        <v>188</v>
      </c>
      <c r="C65" s="420">
        <v>900</v>
      </c>
      <c r="D65" s="412" t="s">
        <v>11</v>
      </c>
      <c r="E65" s="421" t="s">
        <v>35</v>
      </c>
      <c r="F65" s="421" t="s">
        <v>486</v>
      </c>
      <c r="G65" s="421" t="s">
        <v>189</v>
      </c>
      <c r="H65" s="316">
        <v>300</v>
      </c>
      <c r="I65" s="318">
        <v>300</v>
      </c>
      <c r="J65" s="319">
        <v>300</v>
      </c>
    </row>
    <row r="66" spans="1:10" ht="12.75">
      <c r="A66" s="309">
        <v>54</v>
      </c>
      <c r="B66" s="422" t="s">
        <v>26</v>
      </c>
      <c r="C66" s="420">
        <v>900</v>
      </c>
      <c r="D66" s="412" t="s">
        <v>11</v>
      </c>
      <c r="E66" s="421" t="s">
        <v>65</v>
      </c>
      <c r="F66" s="421"/>
      <c r="G66" s="421"/>
      <c r="H66" s="316">
        <f>H68</f>
        <v>143.1</v>
      </c>
      <c r="I66" s="316">
        <f>I68</f>
        <v>143.1</v>
      </c>
      <c r="J66" s="317">
        <f>J68</f>
        <v>143.1</v>
      </c>
    </row>
    <row r="67" spans="1:10" ht="25.5">
      <c r="A67" s="309">
        <v>55</v>
      </c>
      <c r="B67" s="419" t="s">
        <v>281</v>
      </c>
      <c r="C67" s="420">
        <v>900</v>
      </c>
      <c r="D67" s="412" t="s">
        <v>11</v>
      </c>
      <c r="E67" s="421" t="s">
        <v>65</v>
      </c>
      <c r="F67" s="421" t="s">
        <v>288</v>
      </c>
      <c r="G67" s="421"/>
      <c r="H67" s="316">
        <f>H68</f>
        <v>143.1</v>
      </c>
      <c r="I67" s="318">
        <f aca="true" t="shared" si="3" ref="I67:J70">I68</f>
        <v>143.1</v>
      </c>
      <c r="J67" s="319">
        <f t="shared" si="3"/>
        <v>143.1</v>
      </c>
    </row>
    <row r="68" spans="1:10" ht="51">
      <c r="A68" s="309">
        <v>56</v>
      </c>
      <c r="B68" s="419" t="s">
        <v>834</v>
      </c>
      <c r="C68" s="420">
        <v>900</v>
      </c>
      <c r="D68" s="412" t="s">
        <v>11</v>
      </c>
      <c r="E68" s="421" t="s">
        <v>65</v>
      </c>
      <c r="F68" s="421" t="s">
        <v>294</v>
      </c>
      <c r="G68" s="421"/>
      <c r="H68" s="316">
        <f>H69</f>
        <v>143.1</v>
      </c>
      <c r="I68" s="318">
        <f t="shared" si="3"/>
        <v>143.1</v>
      </c>
      <c r="J68" s="319">
        <f t="shared" si="3"/>
        <v>143.1</v>
      </c>
    </row>
    <row r="69" spans="1:10" ht="105" customHeight="1">
      <c r="A69" s="309">
        <v>57</v>
      </c>
      <c r="B69" s="419" t="s">
        <v>763</v>
      </c>
      <c r="C69" s="420">
        <v>900</v>
      </c>
      <c r="D69" s="412" t="s">
        <v>11</v>
      </c>
      <c r="E69" s="421" t="s">
        <v>65</v>
      </c>
      <c r="F69" s="421" t="s">
        <v>295</v>
      </c>
      <c r="G69" s="421"/>
      <c r="H69" s="316">
        <f>H70</f>
        <v>143.1</v>
      </c>
      <c r="I69" s="318">
        <f t="shared" si="3"/>
        <v>143.1</v>
      </c>
      <c r="J69" s="319">
        <f t="shared" si="3"/>
        <v>143.1</v>
      </c>
    </row>
    <row r="70" spans="1:10" ht="12.75">
      <c r="A70" s="309">
        <v>58</v>
      </c>
      <c r="B70" s="422" t="s">
        <v>191</v>
      </c>
      <c r="C70" s="420">
        <v>900</v>
      </c>
      <c r="D70" s="412" t="s">
        <v>11</v>
      </c>
      <c r="E70" s="421" t="s">
        <v>65</v>
      </c>
      <c r="F70" s="421" t="s">
        <v>295</v>
      </c>
      <c r="G70" s="421" t="s">
        <v>86</v>
      </c>
      <c r="H70" s="316">
        <f>H71</f>
        <v>143.1</v>
      </c>
      <c r="I70" s="318">
        <f t="shared" si="3"/>
        <v>143.1</v>
      </c>
      <c r="J70" s="319">
        <f t="shared" si="3"/>
        <v>143.1</v>
      </c>
    </row>
    <row r="71" spans="1:10" ht="12.75">
      <c r="A71" s="309">
        <v>59</v>
      </c>
      <c r="B71" s="419" t="s">
        <v>296</v>
      </c>
      <c r="C71" s="420">
        <v>900</v>
      </c>
      <c r="D71" s="412" t="s">
        <v>11</v>
      </c>
      <c r="E71" s="421" t="s">
        <v>65</v>
      </c>
      <c r="F71" s="421" t="s">
        <v>295</v>
      </c>
      <c r="G71" s="421" t="s">
        <v>301</v>
      </c>
      <c r="H71" s="316">
        <v>143.1</v>
      </c>
      <c r="I71" s="316">
        <v>143.1</v>
      </c>
      <c r="J71" s="317">
        <v>143.1</v>
      </c>
    </row>
    <row r="72" spans="1:10" ht="12.75">
      <c r="A72" s="309">
        <v>60</v>
      </c>
      <c r="B72" s="419" t="s">
        <v>66</v>
      </c>
      <c r="C72" s="420">
        <v>900</v>
      </c>
      <c r="D72" s="423" t="s">
        <v>144</v>
      </c>
      <c r="E72" s="421" t="s">
        <v>8</v>
      </c>
      <c r="F72" s="421"/>
      <c r="G72" s="421"/>
      <c r="H72" s="316">
        <f>H73</f>
        <v>3946.3</v>
      </c>
      <c r="I72" s="318">
        <f>I73</f>
        <v>4084.4</v>
      </c>
      <c r="J72" s="319">
        <f>J73</f>
        <v>0</v>
      </c>
    </row>
    <row r="73" spans="1:10" ht="12.75">
      <c r="A73" s="309">
        <v>61</v>
      </c>
      <c r="B73" s="422" t="s">
        <v>54</v>
      </c>
      <c r="C73" s="420">
        <v>900</v>
      </c>
      <c r="D73" s="423" t="s">
        <v>144</v>
      </c>
      <c r="E73" s="421" t="s">
        <v>103</v>
      </c>
      <c r="F73" s="421"/>
      <c r="G73" s="421"/>
      <c r="H73" s="316">
        <f>H76</f>
        <v>3946.3</v>
      </c>
      <c r="I73" s="318">
        <f>I76</f>
        <v>4084.4</v>
      </c>
      <c r="J73" s="319">
        <f>J76</f>
        <v>0</v>
      </c>
    </row>
    <row r="74" spans="1:10" ht="25.5">
      <c r="A74" s="309">
        <v>62</v>
      </c>
      <c r="B74" s="419" t="s">
        <v>281</v>
      </c>
      <c r="C74" s="420">
        <v>900</v>
      </c>
      <c r="D74" s="421" t="s">
        <v>144</v>
      </c>
      <c r="E74" s="412" t="s">
        <v>103</v>
      </c>
      <c r="F74" s="421" t="s">
        <v>288</v>
      </c>
      <c r="G74" s="421"/>
      <c r="H74" s="316">
        <f>H75</f>
        <v>3946.3</v>
      </c>
      <c r="I74" s="318">
        <f aca="true" t="shared" si="4" ref="I74:J77">I75</f>
        <v>4084.4</v>
      </c>
      <c r="J74" s="319">
        <f t="shared" si="4"/>
        <v>0</v>
      </c>
    </row>
    <row r="75" spans="1:10" ht="51">
      <c r="A75" s="309">
        <v>63</v>
      </c>
      <c r="B75" s="419" t="s">
        <v>834</v>
      </c>
      <c r="C75" s="420">
        <v>900</v>
      </c>
      <c r="D75" s="421" t="s">
        <v>144</v>
      </c>
      <c r="E75" s="412" t="s">
        <v>103</v>
      </c>
      <c r="F75" s="421" t="s">
        <v>294</v>
      </c>
      <c r="G75" s="421"/>
      <c r="H75" s="316">
        <f>H76</f>
        <v>3946.3</v>
      </c>
      <c r="I75" s="318">
        <f t="shared" si="4"/>
        <v>4084.4</v>
      </c>
      <c r="J75" s="319">
        <f t="shared" si="4"/>
        <v>0</v>
      </c>
    </row>
    <row r="76" spans="1:10" ht="80.25" customHeight="1">
      <c r="A76" s="309">
        <v>64</v>
      </c>
      <c r="B76" s="419" t="s">
        <v>708</v>
      </c>
      <c r="C76" s="420">
        <v>900</v>
      </c>
      <c r="D76" s="421" t="s">
        <v>144</v>
      </c>
      <c r="E76" s="412" t="s">
        <v>103</v>
      </c>
      <c r="F76" s="421" t="s">
        <v>297</v>
      </c>
      <c r="G76" s="421"/>
      <c r="H76" s="316">
        <f>H77</f>
        <v>3946.3</v>
      </c>
      <c r="I76" s="318">
        <f t="shared" si="4"/>
        <v>4084.4</v>
      </c>
      <c r="J76" s="319">
        <f t="shared" si="4"/>
        <v>0</v>
      </c>
    </row>
    <row r="77" spans="1:10" ht="12.75">
      <c r="A77" s="309">
        <v>65</v>
      </c>
      <c r="B77" s="422" t="s">
        <v>191</v>
      </c>
      <c r="C77" s="420">
        <v>900</v>
      </c>
      <c r="D77" s="421" t="s">
        <v>144</v>
      </c>
      <c r="E77" s="412" t="s">
        <v>103</v>
      </c>
      <c r="F77" s="421" t="s">
        <v>297</v>
      </c>
      <c r="G77" s="421" t="s">
        <v>86</v>
      </c>
      <c r="H77" s="316">
        <f>H78</f>
        <v>3946.3</v>
      </c>
      <c r="I77" s="318">
        <f t="shared" si="4"/>
        <v>4084.4</v>
      </c>
      <c r="J77" s="319">
        <f t="shared" si="4"/>
        <v>0</v>
      </c>
    </row>
    <row r="78" spans="1:10" ht="12.75">
      <c r="A78" s="309">
        <v>66</v>
      </c>
      <c r="B78" s="419" t="s">
        <v>296</v>
      </c>
      <c r="C78" s="420">
        <v>900</v>
      </c>
      <c r="D78" s="421" t="s">
        <v>144</v>
      </c>
      <c r="E78" s="412" t="s">
        <v>103</v>
      </c>
      <c r="F78" s="421" t="s">
        <v>297</v>
      </c>
      <c r="G78" s="421" t="s">
        <v>301</v>
      </c>
      <c r="H78" s="320">
        <v>3946.3</v>
      </c>
      <c r="I78" s="321">
        <v>4084.4</v>
      </c>
      <c r="J78" s="322">
        <v>0</v>
      </c>
    </row>
    <row r="79" spans="1:10" ht="12.75">
      <c r="A79" s="309">
        <v>67</v>
      </c>
      <c r="B79" s="419" t="s">
        <v>64</v>
      </c>
      <c r="C79" s="420">
        <v>900</v>
      </c>
      <c r="D79" s="421" t="s">
        <v>110</v>
      </c>
      <c r="E79" s="412" t="s">
        <v>8</v>
      </c>
      <c r="F79" s="421"/>
      <c r="G79" s="421"/>
      <c r="H79" s="320">
        <f aca="true" t="shared" si="5" ref="H79:H84">H80</f>
        <v>984.9</v>
      </c>
      <c r="I79" s="321">
        <v>0</v>
      </c>
      <c r="J79" s="322">
        <v>0</v>
      </c>
    </row>
    <row r="80" spans="1:10" ht="12.75">
      <c r="A80" s="309">
        <v>68</v>
      </c>
      <c r="B80" s="419" t="s">
        <v>119</v>
      </c>
      <c r="C80" s="420">
        <v>900</v>
      </c>
      <c r="D80" s="421" t="s">
        <v>110</v>
      </c>
      <c r="E80" s="412" t="s">
        <v>106</v>
      </c>
      <c r="F80" s="421"/>
      <c r="G80" s="421"/>
      <c r="H80" s="320">
        <f t="shared" si="5"/>
        <v>984.9</v>
      </c>
      <c r="I80" s="321">
        <v>0</v>
      </c>
      <c r="J80" s="322">
        <v>0</v>
      </c>
    </row>
    <row r="81" spans="1:10" ht="25.5">
      <c r="A81" s="309">
        <v>69</v>
      </c>
      <c r="B81" s="419" t="s">
        <v>281</v>
      </c>
      <c r="C81" s="420">
        <v>900</v>
      </c>
      <c r="D81" s="421" t="s">
        <v>110</v>
      </c>
      <c r="E81" s="412" t="s">
        <v>106</v>
      </c>
      <c r="F81" s="421" t="s">
        <v>288</v>
      </c>
      <c r="G81" s="421"/>
      <c r="H81" s="320">
        <f t="shared" si="5"/>
        <v>984.9</v>
      </c>
      <c r="I81" s="321">
        <v>0</v>
      </c>
      <c r="J81" s="322">
        <v>0</v>
      </c>
    </row>
    <row r="82" spans="1:10" ht="51">
      <c r="A82" s="309">
        <v>70</v>
      </c>
      <c r="B82" s="419" t="s">
        <v>834</v>
      </c>
      <c r="C82" s="420">
        <v>900</v>
      </c>
      <c r="D82" s="421" t="s">
        <v>110</v>
      </c>
      <c r="E82" s="412" t="s">
        <v>106</v>
      </c>
      <c r="F82" s="421" t="s">
        <v>294</v>
      </c>
      <c r="G82" s="421"/>
      <c r="H82" s="320">
        <f t="shared" si="5"/>
        <v>984.9</v>
      </c>
      <c r="I82" s="321">
        <v>0</v>
      </c>
      <c r="J82" s="322">
        <v>0</v>
      </c>
    </row>
    <row r="83" spans="1:10" ht="102">
      <c r="A83" s="309">
        <v>71</v>
      </c>
      <c r="B83" s="419" t="s">
        <v>936</v>
      </c>
      <c r="C83" s="420">
        <v>900</v>
      </c>
      <c r="D83" s="421" t="s">
        <v>110</v>
      </c>
      <c r="E83" s="412" t="s">
        <v>106</v>
      </c>
      <c r="F83" s="421" t="s">
        <v>937</v>
      </c>
      <c r="G83" s="421"/>
      <c r="H83" s="320">
        <f t="shared" si="5"/>
        <v>984.9</v>
      </c>
      <c r="I83" s="321">
        <v>0</v>
      </c>
      <c r="J83" s="322">
        <v>0</v>
      </c>
    </row>
    <row r="84" spans="1:10" ht="12.75">
      <c r="A84" s="309">
        <v>72</v>
      </c>
      <c r="B84" s="419" t="s">
        <v>191</v>
      </c>
      <c r="C84" s="420">
        <v>900</v>
      </c>
      <c r="D84" s="421" t="s">
        <v>110</v>
      </c>
      <c r="E84" s="412" t="s">
        <v>106</v>
      </c>
      <c r="F84" s="421" t="s">
        <v>937</v>
      </c>
      <c r="G84" s="421" t="s">
        <v>938</v>
      </c>
      <c r="H84" s="320">
        <f t="shared" si="5"/>
        <v>984.9</v>
      </c>
      <c r="I84" s="321">
        <v>0</v>
      </c>
      <c r="J84" s="322">
        <v>0</v>
      </c>
    </row>
    <row r="85" spans="1:10" ht="12.75">
      <c r="A85" s="309">
        <v>73</v>
      </c>
      <c r="B85" s="419" t="s">
        <v>100</v>
      </c>
      <c r="C85" s="420">
        <v>900</v>
      </c>
      <c r="D85" s="421" t="s">
        <v>110</v>
      </c>
      <c r="E85" s="412" t="s">
        <v>106</v>
      </c>
      <c r="F85" s="421" t="s">
        <v>937</v>
      </c>
      <c r="G85" s="421" t="s">
        <v>194</v>
      </c>
      <c r="H85" s="320">
        <v>984.9</v>
      </c>
      <c r="I85" s="321">
        <v>0</v>
      </c>
      <c r="J85" s="322">
        <v>0</v>
      </c>
    </row>
    <row r="86" spans="1:10" ht="12.75">
      <c r="A86" s="309">
        <v>74</v>
      </c>
      <c r="B86" s="419" t="s">
        <v>95</v>
      </c>
      <c r="C86" s="420">
        <v>900</v>
      </c>
      <c r="D86" s="421" t="s">
        <v>148</v>
      </c>
      <c r="E86" s="412" t="s">
        <v>8</v>
      </c>
      <c r="F86" s="421"/>
      <c r="G86" s="425"/>
      <c r="H86" s="320">
        <f>H87</f>
        <v>1609.65</v>
      </c>
      <c r="I86" s="321">
        <f>I87</f>
        <v>0</v>
      </c>
      <c r="J86" s="322">
        <f>J87</f>
        <v>0</v>
      </c>
    </row>
    <row r="87" spans="1:10" ht="12.75">
      <c r="A87" s="309">
        <v>75</v>
      </c>
      <c r="B87" s="419" t="s">
        <v>600</v>
      </c>
      <c r="C87" s="420">
        <v>900</v>
      </c>
      <c r="D87" s="421" t="s">
        <v>148</v>
      </c>
      <c r="E87" s="412" t="s">
        <v>103</v>
      </c>
      <c r="F87" s="421"/>
      <c r="G87" s="425"/>
      <c r="H87" s="321">
        <f>H88</f>
        <v>1609.65</v>
      </c>
      <c r="I87" s="321">
        <f aca="true" t="shared" si="6" ref="H87:J91">I88</f>
        <v>0</v>
      </c>
      <c r="J87" s="322">
        <f t="shared" si="6"/>
        <v>0</v>
      </c>
    </row>
    <row r="88" spans="1:10" ht="25.5">
      <c r="A88" s="309">
        <v>76</v>
      </c>
      <c r="B88" s="419" t="s">
        <v>281</v>
      </c>
      <c r="C88" s="420">
        <v>900</v>
      </c>
      <c r="D88" s="421" t="s">
        <v>148</v>
      </c>
      <c r="E88" s="412" t="s">
        <v>103</v>
      </c>
      <c r="F88" s="421" t="s">
        <v>288</v>
      </c>
      <c r="G88" s="425"/>
      <c r="H88" s="320">
        <f>H89</f>
        <v>1609.65</v>
      </c>
      <c r="I88" s="320">
        <f t="shared" si="6"/>
        <v>0</v>
      </c>
      <c r="J88" s="323">
        <f t="shared" si="6"/>
        <v>0</v>
      </c>
    </row>
    <row r="89" spans="1:10" ht="51">
      <c r="A89" s="309">
        <v>77</v>
      </c>
      <c r="B89" s="419" t="s">
        <v>834</v>
      </c>
      <c r="C89" s="420">
        <v>900</v>
      </c>
      <c r="D89" s="421" t="s">
        <v>148</v>
      </c>
      <c r="E89" s="412" t="s">
        <v>103</v>
      </c>
      <c r="F89" s="421" t="s">
        <v>294</v>
      </c>
      <c r="G89" s="421"/>
      <c r="H89" s="320">
        <f>H90</f>
        <v>1609.65</v>
      </c>
      <c r="I89" s="320">
        <f t="shared" si="6"/>
        <v>0</v>
      </c>
      <c r="J89" s="323">
        <f t="shared" si="6"/>
        <v>0</v>
      </c>
    </row>
    <row r="90" spans="1:10" ht="89.25">
      <c r="A90" s="309">
        <v>78</v>
      </c>
      <c r="B90" s="419" t="s">
        <v>655</v>
      </c>
      <c r="C90" s="420">
        <v>900</v>
      </c>
      <c r="D90" s="421" t="s">
        <v>148</v>
      </c>
      <c r="E90" s="412" t="s">
        <v>103</v>
      </c>
      <c r="F90" s="426" t="s">
        <v>656</v>
      </c>
      <c r="G90" s="421"/>
      <c r="H90" s="320">
        <f t="shared" si="6"/>
        <v>1609.65</v>
      </c>
      <c r="I90" s="321">
        <f t="shared" si="6"/>
        <v>0</v>
      </c>
      <c r="J90" s="322">
        <f t="shared" si="6"/>
        <v>0</v>
      </c>
    </row>
    <row r="91" spans="1:10" ht="12.75">
      <c r="A91" s="309">
        <v>79</v>
      </c>
      <c r="B91" s="419" t="s">
        <v>191</v>
      </c>
      <c r="C91" s="420">
        <v>900</v>
      </c>
      <c r="D91" s="421" t="s">
        <v>148</v>
      </c>
      <c r="E91" s="412" t="s">
        <v>103</v>
      </c>
      <c r="F91" s="426" t="s">
        <v>656</v>
      </c>
      <c r="G91" s="421" t="s">
        <v>86</v>
      </c>
      <c r="H91" s="320">
        <f t="shared" si="6"/>
        <v>1609.65</v>
      </c>
      <c r="I91" s="321">
        <f t="shared" si="6"/>
        <v>0</v>
      </c>
      <c r="J91" s="322">
        <f t="shared" si="6"/>
        <v>0</v>
      </c>
    </row>
    <row r="92" spans="1:10" ht="12.75">
      <c r="A92" s="309">
        <v>80</v>
      </c>
      <c r="B92" s="419" t="s">
        <v>100</v>
      </c>
      <c r="C92" s="420">
        <v>900</v>
      </c>
      <c r="D92" s="421" t="s">
        <v>148</v>
      </c>
      <c r="E92" s="412" t="s">
        <v>103</v>
      </c>
      <c r="F92" s="426" t="s">
        <v>656</v>
      </c>
      <c r="G92" s="421" t="s">
        <v>194</v>
      </c>
      <c r="H92" s="320">
        <v>1609.65</v>
      </c>
      <c r="I92" s="321">
        <v>0</v>
      </c>
      <c r="J92" s="322">
        <v>0</v>
      </c>
    </row>
    <row r="93" spans="1:10" ht="25.5">
      <c r="A93" s="309">
        <v>81</v>
      </c>
      <c r="B93" s="419" t="s">
        <v>273</v>
      </c>
      <c r="C93" s="420">
        <v>900</v>
      </c>
      <c r="D93" s="421" t="s">
        <v>25</v>
      </c>
      <c r="E93" s="421" t="s">
        <v>8</v>
      </c>
      <c r="F93" s="421"/>
      <c r="G93" s="421"/>
      <c r="H93" s="316">
        <f>H94+H102</f>
        <v>101305.883</v>
      </c>
      <c r="I93" s="318">
        <f>I94+I102</f>
        <v>99917.235</v>
      </c>
      <c r="J93" s="319">
        <f>J94+J102</f>
        <v>99756.295</v>
      </c>
    </row>
    <row r="94" spans="1:10" ht="25.5">
      <c r="A94" s="309">
        <v>82</v>
      </c>
      <c r="B94" s="419" t="s">
        <v>190</v>
      </c>
      <c r="C94" s="420">
        <v>900</v>
      </c>
      <c r="D94" s="421" t="s">
        <v>25</v>
      </c>
      <c r="E94" s="412" t="s">
        <v>11</v>
      </c>
      <c r="F94" s="421"/>
      <c r="G94" s="421"/>
      <c r="H94" s="316">
        <f>H95</f>
        <v>62451.2</v>
      </c>
      <c r="I94" s="318">
        <f aca="true" t="shared" si="7" ref="I94:J98">I95</f>
        <v>59845.2</v>
      </c>
      <c r="J94" s="319">
        <f t="shared" si="7"/>
        <v>59845.2</v>
      </c>
    </row>
    <row r="95" spans="1:10" ht="25.5">
      <c r="A95" s="309">
        <v>83</v>
      </c>
      <c r="B95" s="419" t="s">
        <v>281</v>
      </c>
      <c r="C95" s="420">
        <v>900</v>
      </c>
      <c r="D95" s="421" t="s">
        <v>25</v>
      </c>
      <c r="E95" s="412" t="s">
        <v>11</v>
      </c>
      <c r="F95" s="421" t="s">
        <v>288</v>
      </c>
      <c r="G95" s="421"/>
      <c r="H95" s="316">
        <f>H96</f>
        <v>62451.2</v>
      </c>
      <c r="I95" s="318">
        <f t="shared" si="7"/>
        <v>59845.2</v>
      </c>
      <c r="J95" s="319">
        <f t="shared" si="7"/>
        <v>59845.2</v>
      </c>
    </row>
    <row r="96" spans="1:10" ht="51">
      <c r="A96" s="309">
        <v>84</v>
      </c>
      <c r="B96" s="419" t="s">
        <v>834</v>
      </c>
      <c r="C96" s="420">
        <v>900</v>
      </c>
      <c r="D96" s="421" t="s">
        <v>25</v>
      </c>
      <c r="E96" s="412" t="s">
        <v>11</v>
      </c>
      <c r="F96" s="421" t="s">
        <v>294</v>
      </c>
      <c r="G96" s="421"/>
      <c r="H96" s="316">
        <f>H97</f>
        <v>62451.2</v>
      </c>
      <c r="I96" s="318">
        <f t="shared" si="7"/>
        <v>59845.2</v>
      </c>
      <c r="J96" s="319">
        <f t="shared" si="7"/>
        <v>59845.2</v>
      </c>
    </row>
    <row r="97" spans="1:10" ht="76.5">
      <c r="A97" s="309">
        <v>85</v>
      </c>
      <c r="B97" s="427" t="s">
        <v>267</v>
      </c>
      <c r="C97" s="420">
        <v>900</v>
      </c>
      <c r="D97" s="421" t="s">
        <v>25</v>
      </c>
      <c r="E97" s="412" t="s">
        <v>11</v>
      </c>
      <c r="F97" s="421" t="s">
        <v>298</v>
      </c>
      <c r="G97" s="421"/>
      <c r="H97" s="316">
        <f>H98</f>
        <v>62451.2</v>
      </c>
      <c r="I97" s="318">
        <f t="shared" si="7"/>
        <v>59845.2</v>
      </c>
      <c r="J97" s="319">
        <f t="shared" si="7"/>
        <v>59845.2</v>
      </c>
    </row>
    <row r="98" spans="1:10" ht="12.75">
      <c r="A98" s="309">
        <v>86</v>
      </c>
      <c r="B98" s="422" t="s">
        <v>191</v>
      </c>
      <c r="C98" s="420">
        <v>900</v>
      </c>
      <c r="D98" s="421" t="s">
        <v>25</v>
      </c>
      <c r="E98" s="412" t="s">
        <v>11</v>
      </c>
      <c r="F98" s="421" t="s">
        <v>298</v>
      </c>
      <c r="G98" s="421" t="s">
        <v>86</v>
      </c>
      <c r="H98" s="316">
        <f>H99</f>
        <v>62451.2</v>
      </c>
      <c r="I98" s="318">
        <f t="shared" si="7"/>
        <v>59845.2</v>
      </c>
      <c r="J98" s="319">
        <f t="shared" si="7"/>
        <v>59845.2</v>
      </c>
    </row>
    <row r="99" spans="1:10" ht="12.75">
      <c r="A99" s="309">
        <v>87</v>
      </c>
      <c r="B99" s="427" t="s">
        <v>192</v>
      </c>
      <c r="C99" s="420">
        <v>900</v>
      </c>
      <c r="D99" s="421" t="s">
        <v>25</v>
      </c>
      <c r="E99" s="412" t="s">
        <v>11</v>
      </c>
      <c r="F99" s="421" t="s">
        <v>298</v>
      </c>
      <c r="G99" s="421" t="s">
        <v>193</v>
      </c>
      <c r="H99" s="316">
        <v>62451.2</v>
      </c>
      <c r="I99" s="318">
        <v>59845.2</v>
      </c>
      <c r="J99" s="317">
        <v>59845.2</v>
      </c>
    </row>
    <row r="100" spans="1:10" ht="12.75">
      <c r="A100" s="309">
        <v>88</v>
      </c>
      <c r="B100" s="419" t="s">
        <v>299</v>
      </c>
      <c r="C100" s="420">
        <v>900</v>
      </c>
      <c r="D100" s="421" t="s">
        <v>25</v>
      </c>
      <c r="E100" s="412" t="s">
        <v>103</v>
      </c>
      <c r="F100" s="421"/>
      <c r="G100" s="421"/>
      <c r="H100" s="316">
        <f>H101</f>
        <v>38854.683</v>
      </c>
      <c r="I100" s="318">
        <f aca="true" t="shared" si="8" ref="I100:J103">I101</f>
        <v>40072.035</v>
      </c>
      <c r="J100" s="319">
        <f t="shared" si="8"/>
        <v>39911.095</v>
      </c>
    </row>
    <row r="101" spans="1:10" ht="25.5">
      <c r="A101" s="309">
        <v>89</v>
      </c>
      <c r="B101" s="419" t="s">
        <v>281</v>
      </c>
      <c r="C101" s="420">
        <v>900</v>
      </c>
      <c r="D101" s="421" t="s">
        <v>25</v>
      </c>
      <c r="E101" s="412" t="s">
        <v>103</v>
      </c>
      <c r="F101" s="421" t="s">
        <v>288</v>
      </c>
      <c r="G101" s="421"/>
      <c r="H101" s="316">
        <f>H102</f>
        <v>38854.683</v>
      </c>
      <c r="I101" s="318">
        <f t="shared" si="8"/>
        <v>40072.035</v>
      </c>
      <c r="J101" s="319">
        <f t="shared" si="8"/>
        <v>39911.095</v>
      </c>
    </row>
    <row r="102" spans="1:10" ht="51">
      <c r="A102" s="309">
        <v>90</v>
      </c>
      <c r="B102" s="419" t="s">
        <v>834</v>
      </c>
      <c r="C102" s="420">
        <v>900</v>
      </c>
      <c r="D102" s="421" t="s">
        <v>25</v>
      </c>
      <c r="E102" s="412" t="s">
        <v>103</v>
      </c>
      <c r="F102" s="421" t="s">
        <v>294</v>
      </c>
      <c r="G102" s="421"/>
      <c r="H102" s="316">
        <f>H103</f>
        <v>38854.683</v>
      </c>
      <c r="I102" s="318">
        <f t="shared" si="8"/>
        <v>40072.035</v>
      </c>
      <c r="J102" s="319">
        <f t="shared" si="8"/>
        <v>39911.095</v>
      </c>
    </row>
    <row r="103" spans="1:10" ht="89.25">
      <c r="A103" s="309">
        <v>91</v>
      </c>
      <c r="B103" s="427" t="s">
        <v>302</v>
      </c>
      <c r="C103" s="420">
        <v>900</v>
      </c>
      <c r="D103" s="421" t="s">
        <v>25</v>
      </c>
      <c r="E103" s="412" t="s">
        <v>103</v>
      </c>
      <c r="F103" s="421" t="s">
        <v>300</v>
      </c>
      <c r="G103" s="421"/>
      <c r="H103" s="316">
        <f>H104</f>
        <v>38854.683</v>
      </c>
      <c r="I103" s="318">
        <f t="shared" si="8"/>
        <v>40072.035</v>
      </c>
      <c r="J103" s="319">
        <f t="shared" si="8"/>
        <v>39911.095</v>
      </c>
    </row>
    <row r="104" spans="1:10" ht="12.75">
      <c r="A104" s="309">
        <v>92</v>
      </c>
      <c r="B104" s="422" t="s">
        <v>191</v>
      </c>
      <c r="C104" s="420">
        <v>900</v>
      </c>
      <c r="D104" s="421" t="s">
        <v>25</v>
      </c>
      <c r="E104" s="412" t="s">
        <v>103</v>
      </c>
      <c r="F104" s="421" t="s">
        <v>300</v>
      </c>
      <c r="G104" s="421" t="s">
        <v>86</v>
      </c>
      <c r="H104" s="316">
        <f>H105</f>
        <v>38854.683</v>
      </c>
      <c r="I104" s="318">
        <f>I105</f>
        <v>40072.035</v>
      </c>
      <c r="J104" s="319">
        <f>J105</f>
        <v>39911.095</v>
      </c>
    </row>
    <row r="105" spans="1:11" ht="13.5" thickBot="1">
      <c r="A105" s="309">
        <v>93</v>
      </c>
      <c r="B105" s="428" t="s">
        <v>100</v>
      </c>
      <c r="C105" s="429">
        <v>900</v>
      </c>
      <c r="D105" s="430" t="s">
        <v>25</v>
      </c>
      <c r="E105" s="336" t="s">
        <v>103</v>
      </c>
      <c r="F105" s="430" t="s">
        <v>300</v>
      </c>
      <c r="G105" s="430" t="s">
        <v>194</v>
      </c>
      <c r="H105" s="431">
        <v>38854.683</v>
      </c>
      <c r="I105" s="338">
        <v>40072.035</v>
      </c>
      <c r="J105" s="339">
        <v>39911.095</v>
      </c>
      <c r="K105" s="465"/>
    </row>
    <row r="106" spans="1:10" ht="13.5" thickBot="1">
      <c r="A106" s="309">
        <v>94</v>
      </c>
      <c r="B106" s="694" t="s">
        <v>206</v>
      </c>
      <c r="C106" s="695" t="s">
        <v>57</v>
      </c>
      <c r="D106" s="696"/>
      <c r="E106" s="696"/>
      <c r="F106" s="696"/>
      <c r="G106" s="696"/>
      <c r="H106" s="697">
        <f>H107+H242+H258+H338+H419+H434+H458+H508+H547</f>
        <v>397262.4828</v>
      </c>
      <c r="I106" s="698">
        <f>I107+I242+I258+I338+I419+I434+I458+I508+I547</f>
        <v>403864.676</v>
      </c>
      <c r="J106" s="699">
        <f>J107+J242+J258+J338+J419+J434+J458+J508+J547</f>
        <v>403736.898</v>
      </c>
    </row>
    <row r="107" spans="1:11" ht="12.75">
      <c r="A107" s="309">
        <v>95</v>
      </c>
      <c r="B107" s="432" t="s">
        <v>207</v>
      </c>
      <c r="C107" s="433" t="s">
        <v>57</v>
      </c>
      <c r="D107" s="434" t="s">
        <v>11</v>
      </c>
      <c r="E107" s="434" t="s">
        <v>8</v>
      </c>
      <c r="F107" s="434"/>
      <c r="G107" s="434"/>
      <c r="H107" s="435">
        <f>H114+H130+H108+H124</f>
        <v>120663.933</v>
      </c>
      <c r="I107" s="435">
        <f>I114+I130+I108+I124</f>
        <v>120670.655</v>
      </c>
      <c r="J107" s="317">
        <f>J114+J130+J108+J124</f>
        <v>120676.477</v>
      </c>
      <c r="K107" s="463"/>
    </row>
    <row r="108" spans="1:11" ht="25.5">
      <c r="A108" s="309">
        <v>96</v>
      </c>
      <c r="B108" s="410" t="s">
        <v>44</v>
      </c>
      <c r="C108" s="411" t="s">
        <v>57</v>
      </c>
      <c r="D108" s="412" t="s">
        <v>11</v>
      </c>
      <c r="E108" s="412" t="s">
        <v>144</v>
      </c>
      <c r="F108" s="412"/>
      <c r="G108" s="412"/>
      <c r="H108" s="311">
        <f>H111</f>
        <v>2891.347</v>
      </c>
      <c r="I108" s="312">
        <f>I111</f>
        <v>2891.347</v>
      </c>
      <c r="J108" s="313">
        <f>J111</f>
        <v>2891.347</v>
      </c>
      <c r="K108" s="463"/>
    </row>
    <row r="109" spans="1:11" ht="12.75">
      <c r="A109" s="309">
        <v>97</v>
      </c>
      <c r="B109" s="410" t="s">
        <v>178</v>
      </c>
      <c r="C109" s="411" t="s">
        <v>57</v>
      </c>
      <c r="D109" s="412" t="s">
        <v>11</v>
      </c>
      <c r="E109" s="412" t="s">
        <v>144</v>
      </c>
      <c r="F109" s="412" t="s">
        <v>319</v>
      </c>
      <c r="G109" s="412"/>
      <c r="H109" s="311">
        <f aca="true" t="shared" si="9" ref="H109:J112">H110</f>
        <v>2891.347</v>
      </c>
      <c r="I109" s="312">
        <f t="shared" si="9"/>
        <v>2891.347</v>
      </c>
      <c r="J109" s="313">
        <f t="shared" si="9"/>
        <v>2891.347</v>
      </c>
      <c r="K109" s="463"/>
    </row>
    <row r="110" spans="1:11" ht="25.5">
      <c r="A110" s="309">
        <v>98</v>
      </c>
      <c r="B110" s="410" t="s">
        <v>463</v>
      </c>
      <c r="C110" s="411" t="s">
        <v>57</v>
      </c>
      <c r="D110" s="412" t="s">
        <v>11</v>
      </c>
      <c r="E110" s="412" t="s">
        <v>144</v>
      </c>
      <c r="F110" s="412" t="s">
        <v>320</v>
      </c>
      <c r="G110" s="412"/>
      <c r="H110" s="311">
        <f t="shared" si="9"/>
        <v>2891.347</v>
      </c>
      <c r="I110" s="312">
        <f t="shared" si="9"/>
        <v>2891.347</v>
      </c>
      <c r="J110" s="313">
        <f t="shared" si="9"/>
        <v>2891.347</v>
      </c>
      <c r="K110" s="463"/>
    </row>
    <row r="111" spans="1:11" ht="12.75">
      <c r="A111" s="309">
        <v>99</v>
      </c>
      <c r="B111" s="410" t="s">
        <v>355</v>
      </c>
      <c r="C111" s="411" t="s">
        <v>57</v>
      </c>
      <c r="D111" s="412" t="s">
        <v>11</v>
      </c>
      <c r="E111" s="412" t="s">
        <v>144</v>
      </c>
      <c r="F111" s="412" t="s">
        <v>356</v>
      </c>
      <c r="G111" s="412"/>
      <c r="H111" s="311">
        <f t="shared" si="9"/>
        <v>2891.347</v>
      </c>
      <c r="I111" s="312">
        <f t="shared" si="9"/>
        <v>2891.347</v>
      </c>
      <c r="J111" s="313">
        <f t="shared" si="9"/>
        <v>2891.347</v>
      </c>
      <c r="K111" s="463"/>
    </row>
    <row r="112" spans="1:11" ht="51">
      <c r="A112" s="309">
        <v>100</v>
      </c>
      <c r="B112" s="410" t="s">
        <v>242</v>
      </c>
      <c r="C112" s="411" t="s">
        <v>57</v>
      </c>
      <c r="D112" s="412" t="s">
        <v>11</v>
      </c>
      <c r="E112" s="412" t="s">
        <v>144</v>
      </c>
      <c r="F112" s="412" t="s">
        <v>356</v>
      </c>
      <c r="G112" s="412" t="s">
        <v>170</v>
      </c>
      <c r="H112" s="311">
        <f t="shared" si="9"/>
        <v>2891.347</v>
      </c>
      <c r="I112" s="312">
        <f t="shared" si="9"/>
        <v>2891.347</v>
      </c>
      <c r="J112" s="313">
        <f t="shared" si="9"/>
        <v>2891.347</v>
      </c>
      <c r="K112" s="463"/>
    </row>
    <row r="113" spans="1:11" ht="25.5">
      <c r="A113" s="309">
        <v>101</v>
      </c>
      <c r="B113" s="410" t="s">
        <v>202</v>
      </c>
      <c r="C113" s="411" t="s">
        <v>57</v>
      </c>
      <c r="D113" s="412" t="s">
        <v>11</v>
      </c>
      <c r="E113" s="412" t="s">
        <v>144</v>
      </c>
      <c r="F113" s="412" t="s">
        <v>356</v>
      </c>
      <c r="G113" s="412" t="s">
        <v>122</v>
      </c>
      <c r="H113" s="311">
        <v>2891.347</v>
      </c>
      <c r="I113" s="312">
        <v>2891.347</v>
      </c>
      <c r="J113" s="313">
        <v>2891.347</v>
      </c>
      <c r="K113" s="463"/>
    </row>
    <row r="114" spans="1:11" ht="38.25">
      <c r="A114" s="309">
        <v>102</v>
      </c>
      <c r="B114" s="410" t="s">
        <v>912</v>
      </c>
      <c r="C114" s="411" t="s">
        <v>57</v>
      </c>
      <c r="D114" s="412" t="s">
        <v>11</v>
      </c>
      <c r="E114" s="412" t="s">
        <v>110</v>
      </c>
      <c r="F114" s="412"/>
      <c r="G114" s="412"/>
      <c r="H114" s="311">
        <f aca="true" t="shared" si="10" ref="H114:J116">H115</f>
        <v>49953.43000000001</v>
      </c>
      <c r="I114" s="312">
        <f t="shared" si="10"/>
        <v>49953.43000000001</v>
      </c>
      <c r="J114" s="313">
        <f t="shared" si="10"/>
        <v>49953.43000000001</v>
      </c>
      <c r="K114" s="463"/>
    </row>
    <row r="115" spans="1:11" ht="12.75">
      <c r="A115" s="309">
        <v>103</v>
      </c>
      <c r="B115" s="410" t="s">
        <v>178</v>
      </c>
      <c r="C115" s="411" t="s">
        <v>57</v>
      </c>
      <c r="D115" s="412" t="s">
        <v>11</v>
      </c>
      <c r="E115" s="412" t="s">
        <v>110</v>
      </c>
      <c r="F115" s="412" t="s">
        <v>319</v>
      </c>
      <c r="G115" s="412"/>
      <c r="H115" s="311">
        <f t="shared" si="10"/>
        <v>49953.43000000001</v>
      </c>
      <c r="I115" s="312">
        <f t="shared" si="10"/>
        <v>49953.43000000001</v>
      </c>
      <c r="J115" s="313">
        <f t="shared" si="10"/>
        <v>49953.43000000001</v>
      </c>
      <c r="K115" s="463"/>
    </row>
    <row r="116" spans="1:11" ht="25.5">
      <c r="A116" s="309">
        <v>104</v>
      </c>
      <c r="B116" s="410" t="s">
        <v>463</v>
      </c>
      <c r="C116" s="411" t="s">
        <v>57</v>
      </c>
      <c r="D116" s="412" t="s">
        <v>11</v>
      </c>
      <c r="E116" s="412" t="s">
        <v>110</v>
      </c>
      <c r="F116" s="412" t="s">
        <v>320</v>
      </c>
      <c r="G116" s="412"/>
      <c r="H116" s="311">
        <f t="shared" si="10"/>
        <v>49953.43000000001</v>
      </c>
      <c r="I116" s="312">
        <f t="shared" si="10"/>
        <v>49953.43000000001</v>
      </c>
      <c r="J116" s="313">
        <f t="shared" si="10"/>
        <v>49953.43000000001</v>
      </c>
      <c r="K116" s="463"/>
    </row>
    <row r="117" spans="1:11" ht="38.25">
      <c r="A117" s="309">
        <v>105</v>
      </c>
      <c r="B117" s="410" t="s">
        <v>638</v>
      </c>
      <c r="C117" s="411" t="s">
        <v>57</v>
      </c>
      <c r="D117" s="412" t="s">
        <v>11</v>
      </c>
      <c r="E117" s="412" t="s">
        <v>110</v>
      </c>
      <c r="F117" s="412" t="s">
        <v>321</v>
      </c>
      <c r="G117" s="412"/>
      <c r="H117" s="311">
        <f>H118+H120+H122</f>
        <v>49953.43000000001</v>
      </c>
      <c r="I117" s="312">
        <f>I118+I120+I122</f>
        <v>49953.43000000001</v>
      </c>
      <c r="J117" s="313">
        <f>J118+J120+J122</f>
        <v>49953.43000000001</v>
      </c>
      <c r="K117" s="463"/>
    </row>
    <row r="118" spans="1:11" ht="51">
      <c r="A118" s="309">
        <v>106</v>
      </c>
      <c r="B118" s="410" t="s">
        <v>242</v>
      </c>
      <c r="C118" s="411" t="s">
        <v>57</v>
      </c>
      <c r="D118" s="412" t="s">
        <v>11</v>
      </c>
      <c r="E118" s="412" t="s">
        <v>110</v>
      </c>
      <c r="F118" s="412" t="s">
        <v>321</v>
      </c>
      <c r="G118" s="412" t="s">
        <v>170</v>
      </c>
      <c r="H118" s="311">
        <f>H119</f>
        <v>38878.391</v>
      </c>
      <c r="I118" s="312">
        <f>I119</f>
        <v>38878.391</v>
      </c>
      <c r="J118" s="313">
        <f>J119</f>
        <v>38878.391</v>
      </c>
      <c r="K118" s="463"/>
    </row>
    <row r="119" spans="1:11" ht="25.5">
      <c r="A119" s="309">
        <v>107</v>
      </c>
      <c r="B119" s="410" t="s">
        <v>202</v>
      </c>
      <c r="C119" s="411" t="s">
        <v>57</v>
      </c>
      <c r="D119" s="412" t="s">
        <v>11</v>
      </c>
      <c r="E119" s="412" t="s">
        <v>110</v>
      </c>
      <c r="F119" s="412" t="s">
        <v>321</v>
      </c>
      <c r="G119" s="412" t="s">
        <v>122</v>
      </c>
      <c r="H119" s="311">
        <v>38878.391</v>
      </c>
      <c r="I119" s="311">
        <v>38878.391</v>
      </c>
      <c r="J119" s="314">
        <v>38878.391</v>
      </c>
      <c r="K119" s="463"/>
    </row>
    <row r="120" spans="1:11" ht="25.5">
      <c r="A120" s="309">
        <v>108</v>
      </c>
      <c r="B120" s="413" t="s">
        <v>510</v>
      </c>
      <c r="C120" s="411" t="s">
        <v>57</v>
      </c>
      <c r="D120" s="412" t="s">
        <v>11</v>
      </c>
      <c r="E120" s="412" t="s">
        <v>110</v>
      </c>
      <c r="F120" s="412" t="s">
        <v>321</v>
      </c>
      <c r="G120" s="412" t="s">
        <v>182</v>
      </c>
      <c r="H120" s="311">
        <f>H121</f>
        <v>10527.739</v>
      </c>
      <c r="I120" s="312">
        <f>I121</f>
        <v>10527.739</v>
      </c>
      <c r="J120" s="313">
        <f>J121</f>
        <v>10527.739</v>
      </c>
      <c r="K120" s="463"/>
    </row>
    <row r="121" spans="1:15" ht="25.5">
      <c r="A121" s="309">
        <v>109</v>
      </c>
      <c r="B121" s="410" t="s">
        <v>223</v>
      </c>
      <c r="C121" s="411" t="s">
        <v>57</v>
      </c>
      <c r="D121" s="412" t="s">
        <v>11</v>
      </c>
      <c r="E121" s="412" t="s">
        <v>110</v>
      </c>
      <c r="F121" s="412" t="s">
        <v>321</v>
      </c>
      <c r="G121" s="412" t="s">
        <v>183</v>
      </c>
      <c r="H121" s="311">
        <v>10527.739</v>
      </c>
      <c r="I121" s="311">
        <v>10527.739</v>
      </c>
      <c r="J121" s="314">
        <v>10527.739</v>
      </c>
      <c r="K121" s="463"/>
      <c r="O121" s="463"/>
    </row>
    <row r="122" spans="1:11" ht="12.75">
      <c r="A122" s="309">
        <v>110</v>
      </c>
      <c r="B122" s="410" t="s">
        <v>184</v>
      </c>
      <c r="C122" s="411" t="s">
        <v>57</v>
      </c>
      <c r="D122" s="412" t="s">
        <v>11</v>
      </c>
      <c r="E122" s="412" t="s">
        <v>110</v>
      </c>
      <c r="F122" s="412" t="s">
        <v>321</v>
      </c>
      <c r="G122" s="412" t="s">
        <v>185</v>
      </c>
      <c r="H122" s="311">
        <f>H123</f>
        <v>547.3</v>
      </c>
      <c r="I122" s="312">
        <f>I123</f>
        <v>547.3</v>
      </c>
      <c r="J122" s="313">
        <f>J123</f>
        <v>547.3</v>
      </c>
      <c r="K122" s="463"/>
    </row>
    <row r="123" spans="1:11" ht="12.75">
      <c r="A123" s="309">
        <v>111</v>
      </c>
      <c r="B123" s="410" t="s">
        <v>186</v>
      </c>
      <c r="C123" s="411" t="s">
        <v>57</v>
      </c>
      <c r="D123" s="412" t="s">
        <v>11</v>
      </c>
      <c r="E123" s="412" t="s">
        <v>110</v>
      </c>
      <c r="F123" s="412" t="s">
        <v>321</v>
      </c>
      <c r="G123" s="412" t="s">
        <v>187</v>
      </c>
      <c r="H123" s="311">
        <v>547.3</v>
      </c>
      <c r="I123" s="311">
        <v>547.3</v>
      </c>
      <c r="J123" s="314">
        <v>547.3</v>
      </c>
      <c r="K123" s="463"/>
    </row>
    <row r="124" spans="1:11" ht="12.75">
      <c r="A124" s="309">
        <v>112</v>
      </c>
      <c r="B124" s="410" t="s">
        <v>483</v>
      </c>
      <c r="C124" s="411" t="s">
        <v>57</v>
      </c>
      <c r="D124" s="412" t="s">
        <v>11</v>
      </c>
      <c r="E124" s="412" t="s">
        <v>148</v>
      </c>
      <c r="F124" s="412"/>
      <c r="G124" s="412"/>
      <c r="H124" s="311">
        <f aca="true" t="shared" si="11" ref="H124:J128">H125</f>
        <v>1.1</v>
      </c>
      <c r="I124" s="312">
        <f t="shared" si="11"/>
        <v>1</v>
      </c>
      <c r="J124" s="313">
        <f t="shared" si="11"/>
        <v>0</v>
      </c>
      <c r="K124" s="463"/>
    </row>
    <row r="125" spans="1:11" ht="12.75">
      <c r="A125" s="309">
        <v>113</v>
      </c>
      <c r="B125" s="410" t="s">
        <v>178</v>
      </c>
      <c r="C125" s="411" t="s">
        <v>57</v>
      </c>
      <c r="D125" s="412" t="s">
        <v>11</v>
      </c>
      <c r="E125" s="412" t="s">
        <v>148</v>
      </c>
      <c r="F125" s="412" t="s">
        <v>319</v>
      </c>
      <c r="G125" s="412"/>
      <c r="H125" s="311">
        <f t="shared" si="11"/>
        <v>1.1</v>
      </c>
      <c r="I125" s="312">
        <f t="shared" si="11"/>
        <v>1</v>
      </c>
      <c r="J125" s="313">
        <f t="shared" si="11"/>
        <v>0</v>
      </c>
      <c r="K125" s="463"/>
    </row>
    <row r="126" spans="1:11" ht="38.25">
      <c r="A126" s="309">
        <v>114</v>
      </c>
      <c r="B126" s="410" t="s">
        <v>208</v>
      </c>
      <c r="C126" s="411" t="s">
        <v>57</v>
      </c>
      <c r="D126" s="412" t="s">
        <v>11</v>
      </c>
      <c r="E126" s="412" t="s">
        <v>148</v>
      </c>
      <c r="F126" s="412" t="s">
        <v>357</v>
      </c>
      <c r="G126" s="412"/>
      <c r="H126" s="311">
        <f t="shared" si="11"/>
        <v>1.1</v>
      </c>
      <c r="I126" s="312">
        <f t="shared" si="11"/>
        <v>1</v>
      </c>
      <c r="J126" s="313">
        <f t="shared" si="11"/>
        <v>0</v>
      </c>
      <c r="K126" s="463"/>
    </row>
    <row r="127" spans="1:11" ht="51">
      <c r="A127" s="309">
        <v>115</v>
      </c>
      <c r="B127" s="437" t="s">
        <v>485</v>
      </c>
      <c r="C127" s="411" t="s">
        <v>57</v>
      </c>
      <c r="D127" s="412" t="s">
        <v>11</v>
      </c>
      <c r="E127" s="412" t="s">
        <v>148</v>
      </c>
      <c r="F127" s="412" t="s">
        <v>484</v>
      </c>
      <c r="G127" s="412"/>
      <c r="H127" s="311">
        <f t="shared" si="11"/>
        <v>1.1</v>
      </c>
      <c r="I127" s="312">
        <f t="shared" si="11"/>
        <v>1</v>
      </c>
      <c r="J127" s="313">
        <f t="shared" si="11"/>
        <v>0</v>
      </c>
      <c r="K127" s="463"/>
    </row>
    <row r="128" spans="1:11" ht="25.5">
      <c r="A128" s="309">
        <v>116</v>
      </c>
      <c r="B128" s="413" t="s">
        <v>510</v>
      </c>
      <c r="C128" s="411" t="s">
        <v>57</v>
      </c>
      <c r="D128" s="412" t="s">
        <v>11</v>
      </c>
      <c r="E128" s="412" t="s">
        <v>148</v>
      </c>
      <c r="F128" s="412" t="s">
        <v>484</v>
      </c>
      <c r="G128" s="412" t="s">
        <v>182</v>
      </c>
      <c r="H128" s="311">
        <f t="shared" si="11"/>
        <v>1.1</v>
      </c>
      <c r="I128" s="312">
        <f t="shared" si="11"/>
        <v>1</v>
      </c>
      <c r="J128" s="313">
        <f t="shared" si="11"/>
        <v>0</v>
      </c>
      <c r="K128" s="463"/>
    </row>
    <row r="129" spans="1:11" ht="25.5">
      <c r="A129" s="309">
        <v>117</v>
      </c>
      <c r="B129" s="410" t="s">
        <v>223</v>
      </c>
      <c r="C129" s="411" t="s">
        <v>57</v>
      </c>
      <c r="D129" s="412" t="s">
        <v>11</v>
      </c>
      <c r="E129" s="412" t="s">
        <v>148</v>
      </c>
      <c r="F129" s="412" t="s">
        <v>484</v>
      </c>
      <c r="G129" s="412" t="s">
        <v>183</v>
      </c>
      <c r="H129" s="311">
        <v>1.1</v>
      </c>
      <c r="I129" s="312">
        <v>1</v>
      </c>
      <c r="J129" s="313">
        <v>0</v>
      </c>
      <c r="K129" s="463"/>
    </row>
    <row r="130" spans="1:11" ht="12.75">
      <c r="A130" s="309">
        <v>118</v>
      </c>
      <c r="B130" s="410" t="s">
        <v>26</v>
      </c>
      <c r="C130" s="411" t="s">
        <v>57</v>
      </c>
      <c r="D130" s="412" t="s">
        <v>11</v>
      </c>
      <c r="E130" s="412" t="s">
        <v>65</v>
      </c>
      <c r="F130" s="412"/>
      <c r="G130" s="412"/>
      <c r="H130" s="311">
        <f>H157+H177+H143+H131+H168+H169+H173</f>
        <v>67818.056</v>
      </c>
      <c r="I130" s="311">
        <f>I157+I177+I143+I131+I173+I165+I169</f>
        <v>67824.878</v>
      </c>
      <c r="J130" s="313">
        <f>J157+J177+J143+J131+J173+J165+J169</f>
        <v>67831.7</v>
      </c>
      <c r="K130" s="463"/>
    </row>
    <row r="131" spans="1:11" ht="25.5">
      <c r="A131" s="309">
        <v>119</v>
      </c>
      <c r="B131" s="410" t="s">
        <v>246</v>
      </c>
      <c r="C131" s="411" t="s">
        <v>57</v>
      </c>
      <c r="D131" s="412" t="s">
        <v>11</v>
      </c>
      <c r="E131" s="412" t="s">
        <v>65</v>
      </c>
      <c r="F131" s="412" t="s">
        <v>337</v>
      </c>
      <c r="G131" s="412"/>
      <c r="H131" s="311">
        <f>H132</f>
        <v>89.10000000000001</v>
      </c>
      <c r="I131" s="312">
        <f>I132</f>
        <v>89.10000000000001</v>
      </c>
      <c r="J131" s="313">
        <f>J132</f>
        <v>89.10000000000001</v>
      </c>
      <c r="K131" s="463"/>
    </row>
    <row r="132" spans="1:11" ht="25.5">
      <c r="A132" s="309">
        <v>120</v>
      </c>
      <c r="B132" s="410" t="s">
        <v>424</v>
      </c>
      <c r="C132" s="411" t="s">
        <v>57</v>
      </c>
      <c r="D132" s="412" t="s">
        <v>11</v>
      </c>
      <c r="E132" s="412" t="s">
        <v>65</v>
      </c>
      <c r="F132" s="412" t="s">
        <v>348</v>
      </c>
      <c r="G132" s="412"/>
      <c r="H132" s="311">
        <f>H138+H133</f>
        <v>89.10000000000001</v>
      </c>
      <c r="I132" s="312">
        <f>I138+I133</f>
        <v>89.10000000000001</v>
      </c>
      <c r="J132" s="313">
        <f>J138+J133</f>
        <v>89.10000000000001</v>
      </c>
      <c r="K132" s="463"/>
    </row>
    <row r="133" spans="1:11" ht="140.25">
      <c r="A133" s="309">
        <v>121</v>
      </c>
      <c r="B133" s="410" t="s">
        <v>786</v>
      </c>
      <c r="C133" s="411" t="s">
        <v>57</v>
      </c>
      <c r="D133" s="412" t="s">
        <v>11</v>
      </c>
      <c r="E133" s="412" t="s">
        <v>65</v>
      </c>
      <c r="F133" s="412" t="s">
        <v>787</v>
      </c>
      <c r="G133" s="412"/>
      <c r="H133" s="311">
        <f>H134+H136</f>
        <v>61.7</v>
      </c>
      <c r="I133" s="312">
        <f>I134+I136</f>
        <v>61.7</v>
      </c>
      <c r="J133" s="313">
        <f>J134+J136</f>
        <v>61.7</v>
      </c>
      <c r="K133" s="463"/>
    </row>
    <row r="134" spans="1:11" ht="51">
      <c r="A134" s="309">
        <v>122</v>
      </c>
      <c r="B134" s="410" t="s">
        <v>242</v>
      </c>
      <c r="C134" s="411" t="s">
        <v>57</v>
      </c>
      <c r="D134" s="412" t="s">
        <v>11</v>
      </c>
      <c r="E134" s="412" t="s">
        <v>65</v>
      </c>
      <c r="F134" s="412" t="s">
        <v>787</v>
      </c>
      <c r="G134" s="412" t="s">
        <v>170</v>
      </c>
      <c r="H134" s="311">
        <f>H135</f>
        <v>60.2</v>
      </c>
      <c r="I134" s="312">
        <f>I135</f>
        <v>60.2</v>
      </c>
      <c r="J134" s="313">
        <f>J135</f>
        <v>60.2</v>
      </c>
      <c r="K134" s="463"/>
    </row>
    <row r="135" spans="1:11" ht="25.5">
      <c r="A135" s="309">
        <v>123</v>
      </c>
      <c r="B135" s="410" t="s">
        <v>202</v>
      </c>
      <c r="C135" s="411" t="s">
        <v>57</v>
      </c>
      <c r="D135" s="412" t="s">
        <v>11</v>
      </c>
      <c r="E135" s="412" t="s">
        <v>65</v>
      </c>
      <c r="F135" s="412" t="s">
        <v>787</v>
      </c>
      <c r="G135" s="412" t="s">
        <v>122</v>
      </c>
      <c r="H135" s="311">
        <v>60.2</v>
      </c>
      <c r="I135" s="312">
        <v>60.2</v>
      </c>
      <c r="J135" s="313">
        <v>60.2</v>
      </c>
      <c r="K135" s="463"/>
    </row>
    <row r="136" spans="1:11" ht="25.5">
      <c r="A136" s="309">
        <v>124</v>
      </c>
      <c r="B136" s="413" t="s">
        <v>510</v>
      </c>
      <c r="C136" s="411" t="s">
        <v>57</v>
      </c>
      <c r="D136" s="412" t="s">
        <v>11</v>
      </c>
      <c r="E136" s="412" t="s">
        <v>65</v>
      </c>
      <c r="F136" s="412" t="s">
        <v>787</v>
      </c>
      <c r="G136" s="412" t="s">
        <v>182</v>
      </c>
      <c r="H136" s="311">
        <f>H137</f>
        <v>1.5</v>
      </c>
      <c r="I136" s="312">
        <f>I137</f>
        <v>1.5</v>
      </c>
      <c r="J136" s="313">
        <f>J137</f>
        <v>1.5</v>
      </c>
      <c r="K136" s="463"/>
    </row>
    <row r="137" spans="1:11" ht="25.5">
      <c r="A137" s="309">
        <v>125</v>
      </c>
      <c r="B137" s="410" t="s">
        <v>223</v>
      </c>
      <c r="C137" s="411" t="s">
        <v>57</v>
      </c>
      <c r="D137" s="412" t="s">
        <v>11</v>
      </c>
      <c r="E137" s="412" t="s">
        <v>65</v>
      </c>
      <c r="F137" s="412" t="s">
        <v>787</v>
      </c>
      <c r="G137" s="412" t="s">
        <v>183</v>
      </c>
      <c r="H137" s="311">
        <v>1.5</v>
      </c>
      <c r="I137" s="312">
        <v>1.5</v>
      </c>
      <c r="J137" s="313">
        <v>1.5</v>
      </c>
      <c r="K137" s="463"/>
    </row>
    <row r="138" spans="1:11" ht="140.25">
      <c r="A138" s="309">
        <v>126</v>
      </c>
      <c r="B138" s="437" t="s">
        <v>694</v>
      </c>
      <c r="C138" s="411" t="s">
        <v>57</v>
      </c>
      <c r="D138" s="412" t="s">
        <v>11</v>
      </c>
      <c r="E138" s="412" t="s">
        <v>65</v>
      </c>
      <c r="F138" s="412" t="s">
        <v>691</v>
      </c>
      <c r="G138" s="412"/>
      <c r="H138" s="311">
        <f>H139+H141</f>
        <v>27.400000000000002</v>
      </c>
      <c r="I138" s="312">
        <f>I139+I141</f>
        <v>27.400000000000002</v>
      </c>
      <c r="J138" s="313">
        <f>J139+J141</f>
        <v>27.400000000000002</v>
      </c>
      <c r="K138" s="463"/>
    </row>
    <row r="139" spans="1:11" ht="51">
      <c r="A139" s="309">
        <v>127</v>
      </c>
      <c r="B139" s="413" t="s">
        <v>180</v>
      </c>
      <c r="C139" s="411" t="s">
        <v>57</v>
      </c>
      <c r="D139" s="412" t="s">
        <v>11</v>
      </c>
      <c r="E139" s="412" t="s">
        <v>65</v>
      </c>
      <c r="F139" s="412" t="s">
        <v>691</v>
      </c>
      <c r="G139" s="421" t="s">
        <v>170</v>
      </c>
      <c r="H139" s="311">
        <f>H140</f>
        <v>26.8</v>
      </c>
      <c r="I139" s="312">
        <f>I140</f>
        <v>26.8</v>
      </c>
      <c r="J139" s="313">
        <f>J140</f>
        <v>26.8</v>
      </c>
      <c r="K139" s="463"/>
    </row>
    <row r="140" spans="1:11" ht="25.5">
      <c r="A140" s="309">
        <v>128</v>
      </c>
      <c r="B140" s="410" t="s">
        <v>202</v>
      </c>
      <c r="C140" s="411" t="s">
        <v>57</v>
      </c>
      <c r="D140" s="412" t="s">
        <v>11</v>
      </c>
      <c r="E140" s="412" t="s">
        <v>65</v>
      </c>
      <c r="F140" s="412" t="s">
        <v>691</v>
      </c>
      <c r="G140" s="421" t="s">
        <v>122</v>
      </c>
      <c r="H140" s="311">
        <v>26.8</v>
      </c>
      <c r="I140" s="312">
        <v>26.8</v>
      </c>
      <c r="J140" s="314">
        <v>26.8</v>
      </c>
      <c r="K140" s="463"/>
    </row>
    <row r="141" spans="1:11" ht="25.5">
      <c r="A141" s="309">
        <v>129</v>
      </c>
      <c r="B141" s="413" t="s">
        <v>510</v>
      </c>
      <c r="C141" s="411" t="s">
        <v>57</v>
      </c>
      <c r="D141" s="412" t="s">
        <v>11</v>
      </c>
      <c r="E141" s="412" t="s">
        <v>65</v>
      </c>
      <c r="F141" s="412" t="s">
        <v>691</v>
      </c>
      <c r="G141" s="421" t="s">
        <v>182</v>
      </c>
      <c r="H141" s="311">
        <f>H142</f>
        <v>0.6</v>
      </c>
      <c r="I141" s="312">
        <f>I142</f>
        <v>0.6</v>
      </c>
      <c r="J141" s="313">
        <f>J142</f>
        <v>0.6</v>
      </c>
      <c r="K141" s="463"/>
    </row>
    <row r="142" spans="1:11" ht="25.5">
      <c r="A142" s="309">
        <v>130</v>
      </c>
      <c r="B142" s="410" t="s">
        <v>223</v>
      </c>
      <c r="C142" s="411" t="s">
        <v>57</v>
      </c>
      <c r="D142" s="412" t="s">
        <v>11</v>
      </c>
      <c r="E142" s="412" t="s">
        <v>65</v>
      </c>
      <c r="F142" s="412" t="s">
        <v>691</v>
      </c>
      <c r="G142" s="421" t="s">
        <v>183</v>
      </c>
      <c r="H142" s="311">
        <v>0.6</v>
      </c>
      <c r="I142" s="312">
        <v>0.6</v>
      </c>
      <c r="J142" s="313">
        <v>0.6</v>
      </c>
      <c r="K142" s="463"/>
    </row>
    <row r="143" spans="1:11" ht="25.5">
      <c r="A143" s="309">
        <v>131</v>
      </c>
      <c r="B143" s="410" t="s">
        <v>425</v>
      </c>
      <c r="C143" s="411" t="s">
        <v>57</v>
      </c>
      <c r="D143" s="412" t="s">
        <v>11</v>
      </c>
      <c r="E143" s="412" t="s">
        <v>65</v>
      </c>
      <c r="F143" s="412" t="s">
        <v>358</v>
      </c>
      <c r="G143" s="412"/>
      <c r="H143" s="311">
        <f>H144</f>
        <v>5202.7</v>
      </c>
      <c r="I143" s="312">
        <f>I144</f>
        <v>5202.7</v>
      </c>
      <c r="J143" s="313">
        <f>J144</f>
        <v>5202.7</v>
      </c>
      <c r="K143" s="463"/>
    </row>
    <row r="144" spans="1:11" ht="12.75">
      <c r="A144" s="309">
        <v>132</v>
      </c>
      <c r="B144" s="410" t="s">
        <v>277</v>
      </c>
      <c r="C144" s="411" t="s">
        <v>57</v>
      </c>
      <c r="D144" s="412" t="s">
        <v>11</v>
      </c>
      <c r="E144" s="412" t="s">
        <v>65</v>
      </c>
      <c r="F144" s="412" t="s">
        <v>359</v>
      </c>
      <c r="G144" s="412"/>
      <c r="H144" s="311">
        <f>H152+H145</f>
        <v>5202.7</v>
      </c>
      <c r="I144" s="312">
        <f>I152+I145</f>
        <v>5202.7</v>
      </c>
      <c r="J144" s="313">
        <f>J152+J145</f>
        <v>5202.7</v>
      </c>
      <c r="K144" s="463"/>
    </row>
    <row r="145" spans="1:11" ht="63.75">
      <c r="A145" s="309">
        <v>133</v>
      </c>
      <c r="B145" s="410" t="s">
        <v>827</v>
      </c>
      <c r="C145" s="411" t="s">
        <v>57</v>
      </c>
      <c r="D145" s="412" t="s">
        <v>11</v>
      </c>
      <c r="E145" s="412" t="s">
        <v>65</v>
      </c>
      <c r="F145" s="412" t="s">
        <v>828</v>
      </c>
      <c r="G145" s="412"/>
      <c r="H145" s="311">
        <f>H146+H148+H150</f>
        <v>4888.8</v>
      </c>
      <c r="I145" s="312">
        <f>I146+I148+I150</f>
        <v>4888.8</v>
      </c>
      <c r="J145" s="313">
        <f>J146+J148+J150</f>
        <v>4888.8</v>
      </c>
      <c r="K145" s="463"/>
    </row>
    <row r="146" spans="1:11" ht="51">
      <c r="A146" s="309">
        <v>134</v>
      </c>
      <c r="B146" s="410" t="s">
        <v>242</v>
      </c>
      <c r="C146" s="411" t="s">
        <v>57</v>
      </c>
      <c r="D146" s="412" t="s">
        <v>11</v>
      </c>
      <c r="E146" s="412" t="s">
        <v>65</v>
      </c>
      <c r="F146" s="412" t="s">
        <v>828</v>
      </c>
      <c r="G146" s="412" t="s">
        <v>170</v>
      </c>
      <c r="H146" s="311">
        <f>H147</f>
        <v>4849.622</v>
      </c>
      <c r="I146" s="312">
        <f>I147</f>
        <v>4849.622</v>
      </c>
      <c r="J146" s="313">
        <f>J147</f>
        <v>4849.622</v>
      </c>
      <c r="K146" s="463"/>
    </row>
    <row r="147" spans="1:11" ht="12.75">
      <c r="A147" s="309">
        <v>135</v>
      </c>
      <c r="B147" s="410" t="s">
        <v>195</v>
      </c>
      <c r="C147" s="411" t="s">
        <v>57</v>
      </c>
      <c r="D147" s="412" t="s">
        <v>11</v>
      </c>
      <c r="E147" s="412" t="s">
        <v>65</v>
      </c>
      <c r="F147" s="412" t="s">
        <v>828</v>
      </c>
      <c r="G147" s="412" t="s">
        <v>140</v>
      </c>
      <c r="H147" s="311">
        <v>4849.622</v>
      </c>
      <c r="I147" s="311">
        <v>4849.622</v>
      </c>
      <c r="J147" s="314">
        <v>4849.622</v>
      </c>
      <c r="K147" s="463"/>
    </row>
    <row r="148" spans="1:11" ht="25.5">
      <c r="A148" s="309">
        <v>136</v>
      </c>
      <c r="B148" s="413" t="s">
        <v>510</v>
      </c>
      <c r="C148" s="411" t="s">
        <v>57</v>
      </c>
      <c r="D148" s="412" t="s">
        <v>11</v>
      </c>
      <c r="E148" s="412" t="s">
        <v>65</v>
      </c>
      <c r="F148" s="412" t="s">
        <v>828</v>
      </c>
      <c r="G148" s="412" t="s">
        <v>182</v>
      </c>
      <c r="H148" s="311">
        <f>H149</f>
        <v>38.178</v>
      </c>
      <c r="I148" s="312">
        <f>I149</f>
        <v>38.178</v>
      </c>
      <c r="J148" s="313">
        <f>J149</f>
        <v>38.178</v>
      </c>
      <c r="K148" s="463"/>
    </row>
    <row r="149" spans="1:11" ht="25.5">
      <c r="A149" s="309">
        <v>137</v>
      </c>
      <c r="B149" s="410" t="s">
        <v>223</v>
      </c>
      <c r="C149" s="411" t="s">
        <v>57</v>
      </c>
      <c r="D149" s="412" t="s">
        <v>11</v>
      </c>
      <c r="E149" s="412" t="s">
        <v>65</v>
      </c>
      <c r="F149" s="412" t="s">
        <v>828</v>
      </c>
      <c r="G149" s="412" t="s">
        <v>183</v>
      </c>
      <c r="H149" s="311">
        <v>38.178</v>
      </c>
      <c r="I149" s="312">
        <v>38.178</v>
      </c>
      <c r="J149" s="313">
        <v>38.178</v>
      </c>
      <c r="K149" s="463"/>
    </row>
    <row r="150" spans="1:11" ht="12.75">
      <c r="A150" s="309">
        <v>138</v>
      </c>
      <c r="B150" s="413" t="s">
        <v>184</v>
      </c>
      <c r="C150" s="411" t="s">
        <v>57</v>
      </c>
      <c r="D150" s="412" t="s">
        <v>11</v>
      </c>
      <c r="E150" s="412" t="s">
        <v>65</v>
      </c>
      <c r="F150" s="412" t="s">
        <v>828</v>
      </c>
      <c r="G150" s="412" t="s">
        <v>185</v>
      </c>
      <c r="H150" s="311">
        <f>H151</f>
        <v>1</v>
      </c>
      <c r="I150" s="312">
        <f>I151</f>
        <v>1</v>
      </c>
      <c r="J150" s="313">
        <f>J151</f>
        <v>1</v>
      </c>
      <c r="K150" s="463"/>
    </row>
    <row r="151" spans="1:11" ht="12.75">
      <c r="A151" s="309">
        <v>139</v>
      </c>
      <c r="B151" s="438" t="s">
        <v>186</v>
      </c>
      <c r="C151" s="411" t="s">
        <v>57</v>
      </c>
      <c r="D151" s="412" t="s">
        <v>11</v>
      </c>
      <c r="E151" s="412" t="s">
        <v>65</v>
      </c>
      <c r="F151" s="412" t="s">
        <v>828</v>
      </c>
      <c r="G151" s="412" t="s">
        <v>187</v>
      </c>
      <c r="H151" s="311">
        <v>1</v>
      </c>
      <c r="I151" s="312">
        <v>1</v>
      </c>
      <c r="J151" s="313">
        <v>1</v>
      </c>
      <c r="K151" s="463"/>
    </row>
    <row r="152" spans="1:11" ht="89.25">
      <c r="A152" s="309">
        <v>140</v>
      </c>
      <c r="B152" s="410" t="s">
        <v>777</v>
      </c>
      <c r="C152" s="411" t="s">
        <v>57</v>
      </c>
      <c r="D152" s="412" t="s">
        <v>11</v>
      </c>
      <c r="E152" s="412" t="s">
        <v>65</v>
      </c>
      <c r="F152" s="412" t="s">
        <v>360</v>
      </c>
      <c r="G152" s="412"/>
      <c r="H152" s="311">
        <f>H153+H155</f>
        <v>313.9</v>
      </c>
      <c r="I152" s="312">
        <f>I153+I155</f>
        <v>313.9</v>
      </c>
      <c r="J152" s="313">
        <f>J153+J155</f>
        <v>313.9</v>
      </c>
      <c r="K152" s="463"/>
    </row>
    <row r="153" spans="1:11" ht="51">
      <c r="A153" s="309">
        <v>141</v>
      </c>
      <c r="B153" s="410" t="s">
        <v>242</v>
      </c>
      <c r="C153" s="411" t="s">
        <v>57</v>
      </c>
      <c r="D153" s="412" t="s">
        <v>11</v>
      </c>
      <c r="E153" s="412" t="s">
        <v>65</v>
      </c>
      <c r="F153" s="412" t="s">
        <v>360</v>
      </c>
      <c r="G153" s="412" t="s">
        <v>170</v>
      </c>
      <c r="H153" s="311">
        <f>H154</f>
        <v>272.4</v>
      </c>
      <c r="I153" s="312">
        <f>I154</f>
        <v>272.4</v>
      </c>
      <c r="J153" s="313">
        <f>J154</f>
        <v>272.4</v>
      </c>
      <c r="K153" s="463"/>
    </row>
    <row r="154" spans="1:11" ht="12.75">
      <c r="A154" s="309">
        <v>142</v>
      </c>
      <c r="B154" s="410" t="s">
        <v>195</v>
      </c>
      <c r="C154" s="411" t="s">
        <v>57</v>
      </c>
      <c r="D154" s="412" t="s">
        <v>11</v>
      </c>
      <c r="E154" s="412" t="s">
        <v>65</v>
      </c>
      <c r="F154" s="412" t="s">
        <v>360</v>
      </c>
      <c r="G154" s="412" t="s">
        <v>140</v>
      </c>
      <c r="H154" s="311">
        <v>272.4</v>
      </c>
      <c r="I154" s="311">
        <v>272.4</v>
      </c>
      <c r="J154" s="314">
        <v>272.4</v>
      </c>
      <c r="K154" s="463"/>
    </row>
    <row r="155" spans="1:11" ht="25.5">
      <c r="A155" s="309">
        <v>143</v>
      </c>
      <c r="B155" s="413" t="s">
        <v>510</v>
      </c>
      <c r="C155" s="411" t="s">
        <v>57</v>
      </c>
      <c r="D155" s="412" t="s">
        <v>11</v>
      </c>
      <c r="E155" s="412" t="s">
        <v>65</v>
      </c>
      <c r="F155" s="412" t="s">
        <v>360</v>
      </c>
      <c r="G155" s="412" t="s">
        <v>182</v>
      </c>
      <c r="H155" s="311">
        <f>H156</f>
        <v>41.5</v>
      </c>
      <c r="I155" s="312">
        <f>I156</f>
        <v>41.5</v>
      </c>
      <c r="J155" s="313">
        <f>J156</f>
        <v>41.5</v>
      </c>
      <c r="K155" s="463"/>
    </row>
    <row r="156" spans="1:11" ht="25.5">
      <c r="A156" s="309">
        <v>144</v>
      </c>
      <c r="B156" s="410" t="s">
        <v>223</v>
      </c>
      <c r="C156" s="411" t="s">
        <v>57</v>
      </c>
      <c r="D156" s="412" t="s">
        <v>11</v>
      </c>
      <c r="E156" s="412" t="s">
        <v>65</v>
      </c>
      <c r="F156" s="412" t="s">
        <v>360</v>
      </c>
      <c r="G156" s="412" t="s">
        <v>183</v>
      </c>
      <c r="H156" s="311">
        <v>41.5</v>
      </c>
      <c r="I156" s="312">
        <v>41.5</v>
      </c>
      <c r="J156" s="313">
        <v>41.5</v>
      </c>
      <c r="K156" s="463"/>
    </row>
    <row r="157" spans="1:11" ht="25.5">
      <c r="A157" s="309">
        <v>145</v>
      </c>
      <c r="B157" s="410" t="s">
        <v>257</v>
      </c>
      <c r="C157" s="411" t="s">
        <v>57</v>
      </c>
      <c r="D157" s="412" t="s">
        <v>11</v>
      </c>
      <c r="E157" s="412" t="s">
        <v>65</v>
      </c>
      <c r="F157" s="412" t="s">
        <v>314</v>
      </c>
      <c r="G157" s="412"/>
      <c r="H157" s="311">
        <f>H158</f>
        <v>833.164</v>
      </c>
      <c r="I157" s="312">
        <f>I158</f>
        <v>833.164</v>
      </c>
      <c r="J157" s="313">
        <f>J158</f>
        <v>833.164</v>
      </c>
      <c r="K157" s="463"/>
    </row>
    <row r="158" spans="1:11" ht="38.25">
      <c r="A158" s="309">
        <v>146</v>
      </c>
      <c r="B158" s="410" t="s">
        <v>258</v>
      </c>
      <c r="C158" s="411" t="s">
        <v>57</v>
      </c>
      <c r="D158" s="412" t="s">
        <v>11</v>
      </c>
      <c r="E158" s="412" t="s">
        <v>65</v>
      </c>
      <c r="F158" s="412" t="s">
        <v>315</v>
      </c>
      <c r="G158" s="412"/>
      <c r="H158" s="311">
        <f>H163+H159+H161</f>
        <v>833.164</v>
      </c>
      <c r="I158" s="311">
        <f>I163+I159+I161</f>
        <v>833.164</v>
      </c>
      <c r="J158" s="314">
        <f>J163+J159+J161</f>
        <v>833.164</v>
      </c>
      <c r="K158" s="463"/>
    </row>
    <row r="159" spans="1:11" ht="25.5">
      <c r="A159" s="309">
        <v>147</v>
      </c>
      <c r="B159" s="413" t="s">
        <v>510</v>
      </c>
      <c r="C159" s="411" t="s">
        <v>57</v>
      </c>
      <c r="D159" s="412" t="s">
        <v>11</v>
      </c>
      <c r="E159" s="412" t="s">
        <v>65</v>
      </c>
      <c r="F159" s="412" t="s">
        <v>315</v>
      </c>
      <c r="G159" s="412" t="s">
        <v>182</v>
      </c>
      <c r="H159" s="311">
        <f>H160</f>
        <v>44</v>
      </c>
      <c r="I159" s="311">
        <f>I160</f>
        <v>44</v>
      </c>
      <c r="J159" s="314">
        <f>J160</f>
        <v>44</v>
      </c>
      <c r="K159" s="463"/>
    </row>
    <row r="160" spans="1:11" ht="25.5">
      <c r="A160" s="309">
        <v>148</v>
      </c>
      <c r="B160" s="410" t="s">
        <v>223</v>
      </c>
      <c r="C160" s="411" t="s">
        <v>57</v>
      </c>
      <c r="D160" s="412" t="s">
        <v>11</v>
      </c>
      <c r="E160" s="412" t="s">
        <v>65</v>
      </c>
      <c r="F160" s="412" t="s">
        <v>315</v>
      </c>
      <c r="G160" s="412" t="s">
        <v>183</v>
      </c>
      <c r="H160" s="311">
        <v>44</v>
      </c>
      <c r="I160" s="311">
        <v>44</v>
      </c>
      <c r="J160" s="314">
        <v>44</v>
      </c>
      <c r="K160" s="463"/>
    </row>
    <row r="161" spans="1:11" ht="25.5">
      <c r="A161" s="309">
        <v>149</v>
      </c>
      <c r="B161" s="414" t="s">
        <v>224</v>
      </c>
      <c r="C161" s="411" t="s">
        <v>57</v>
      </c>
      <c r="D161" s="412" t="s">
        <v>11</v>
      </c>
      <c r="E161" s="412" t="s">
        <v>65</v>
      </c>
      <c r="F161" s="412" t="s">
        <v>315</v>
      </c>
      <c r="G161" s="412" t="s">
        <v>209</v>
      </c>
      <c r="H161" s="311">
        <f>H162</f>
        <v>189.403</v>
      </c>
      <c r="I161" s="312">
        <f>I162</f>
        <v>189.403</v>
      </c>
      <c r="J161" s="313">
        <f>J162</f>
        <v>189.403</v>
      </c>
      <c r="K161" s="463"/>
    </row>
    <row r="162" spans="1:11" ht="38.25">
      <c r="A162" s="309">
        <v>150</v>
      </c>
      <c r="B162" s="414" t="s">
        <v>773</v>
      </c>
      <c r="C162" s="411" t="s">
        <v>57</v>
      </c>
      <c r="D162" s="412" t="s">
        <v>11</v>
      </c>
      <c r="E162" s="412" t="s">
        <v>65</v>
      </c>
      <c r="F162" s="412" t="s">
        <v>315</v>
      </c>
      <c r="G162" s="412" t="s">
        <v>256</v>
      </c>
      <c r="H162" s="311">
        <v>189.403</v>
      </c>
      <c r="I162" s="312">
        <v>189.403</v>
      </c>
      <c r="J162" s="313">
        <v>189.403</v>
      </c>
      <c r="K162" s="463"/>
    </row>
    <row r="163" spans="1:11" ht="12.75">
      <c r="A163" s="309">
        <v>151</v>
      </c>
      <c r="B163" s="410" t="s">
        <v>184</v>
      </c>
      <c r="C163" s="411" t="s">
        <v>57</v>
      </c>
      <c r="D163" s="412" t="s">
        <v>11</v>
      </c>
      <c r="E163" s="412" t="s">
        <v>65</v>
      </c>
      <c r="F163" s="412" t="s">
        <v>315</v>
      </c>
      <c r="G163" s="412" t="s">
        <v>185</v>
      </c>
      <c r="H163" s="311">
        <f>H164</f>
        <v>599.761</v>
      </c>
      <c r="I163" s="311">
        <f>I164</f>
        <v>599.761</v>
      </c>
      <c r="J163" s="314">
        <f>J164</f>
        <v>599.761</v>
      </c>
      <c r="K163" s="463"/>
    </row>
    <row r="164" spans="1:11" ht="38.25">
      <c r="A164" s="309">
        <v>152</v>
      </c>
      <c r="B164" s="410" t="s">
        <v>516</v>
      </c>
      <c r="C164" s="411" t="s">
        <v>57</v>
      </c>
      <c r="D164" s="412" t="s">
        <v>11</v>
      </c>
      <c r="E164" s="412" t="s">
        <v>65</v>
      </c>
      <c r="F164" s="412" t="s">
        <v>315</v>
      </c>
      <c r="G164" s="412" t="s">
        <v>197</v>
      </c>
      <c r="H164" s="311">
        <v>599.761</v>
      </c>
      <c r="I164" s="311">
        <v>599.761</v>
      </c>
      <c r="J164" s="314">
        <v>599.761</v>
      </c>
      <c r="K164" s="463"/>
    </row>
    <row r="165" spans="1:11" ht="25.5">
      <c r="A165" s="309">
        <v>153</v>
      </c>
      <c r="B165" s="410" t="s">
        <v>819</v>
      </c>
      <c r="C165" s="411" t="s">
        <v>57</v>
      </c>
      <c r="D165" s="412" t="s">
        <v>11</v>
      </c>
      <c r="E165" s="412" t="s">
        <v>65</v>
      </c>
      <c r="F165" s="412" t="s">
        <v>821</v>
      </c>
      <c r="G165" s="412"/>
      <c r="H165" s="311">
        <f aca="true" t="shared" si="12" ref="H165:J167">H166</f>
        <v>5</v>
      </c>
      <c r="I165" s="311">
        <f t="shared" si="12"/>
        <v>5</v>
      </c>
      <c r="J165" s="314">
        <f t="shared" si="12"/>
        <v>5</v>
      </c>
      <c r="K165" s="463"/>
    </row>
    <row r="166" spans="1:11" ht="51">
      <c r="A166" s="309">
        <v>154</v>
      </c>
      <c r="B166" s="410" t="s">
        <v>820</v>
      </c>
      <c r="C166" s="411" t="s">
        <v>57</v>
      </c>
      <c r="D166" s="412" t="s">
        <v>11</v>
      </c>
      <c r="E166" s="412" t="s">
        <v>65</v>
      </c>
      <c r="F166" s="412" t="s">
        <v>822</v>
      </c>
      <c r="G166" s="412"/>
      <c r="H166" s="311">
        <f t="shared" si="12"/>
        <v>5</v>
      </c>
      <c r="I166" s="311">
        <f t="shared" si="12"/>
        <v>5</v>
      </c>
      <c r="J166" s="314">
        <f t="shared" si="12"/>
        <v>5</v>
      </c>
      <c r="K166" s="463"/>
    </row>
    <row r="167" spans="1:11" ht="25.5">
      <c r="A167" s="309">
        <v>155</v>
      </c>
      <c r="B167" s="413" t="s">
        <v>510</v>
      </c>
      <c r="C167" s="411" t="s">
        <v>57</v>
      </c>
      <c r="D167" s="412" t="s">
        <v>11</v>
      </c>
      <c r="E167" s="412" t="s">
        <v>65</v>
      </c>
      <c r="F167" s="412" t="s">
        <v>822</v>
      </c>
      <c r="G167" s="412" t="s">
        <v>182</v>
      </c>
      <c r="H167" s="311">
        <f t="shared" si="12"/>
        <v>5</v>
      </c>
      <c r="I167" s="311">
        <f t="shared" si="12"/>
        <v>5</v>
      </c>
      <c r="J167" s="314">
        <f t="shared" si="12"/>
        <v>5</v>
      </c>
      <c r="K167" s="463"/>
    </row>
    <row r="168" spans="1:11" ht="25.5">
      <c r="A168" s="309">
        <v>156</v>
      </c>
      <c r="B168" s="410" t="s">
        <v>223</v>
      </c>
      <c r="C168" s="411" t="s">
        <v>57</v>
      </c>
      <c r="D168" s="412" t="s">
        <v>11</v>
      </c>
      <c r="E168" s="412" t="s">
        <v>65</v>
      </c>
      <c r="F168" s="412" t="s">
        <v>822</v>
      </c>
      <c r="G168" s="412" t="s">
        <v>183</v>
      </c>
      <c r="H168" s="311">
        <v>5</v>
      </c>
      <c r="I168" s="311">
        <v>5</v>
      </c>
      <c r="J168" s="314">
        <v>5</v>
      </c>
      <c r="K168" s="463"/>
    </row>
    <row r="169" spans="1:11" ht="25.5">
      <c r="A169" s="309">
        <v>157</v>
      </c>
      <c r="B169" s="410" t="s">
        <v>823</v>
      </c>
      <c r="C169" s="411" t="s">
        <v>57</v>
      </c>
      <c r="D169" s="412" t="s">
        <v>11</v>
      </c>
      <c r="E169" s="412" t="s">
        <v>65</v>
      </c>
      <c r="F169" s="412" t="s">
        <v>824</v>
      </c>
      <c r="G169" s="412"/>
      <c r="H169" s="311">
        <f aca="true" t="shared" si="13" ref="H169:J171">H170</f>
        <v>37</v>
      </c>
      <c r="I169" s="311">
        <f t="shared" si="13"/>
        <v>37</v>
      </c>
      <c r="J169" s="314">
        <f t="shared" si="13"/>
        <v>37</v>
      </c>
      <c r="K169" s="463"/>
    </row>
    <row r="170" spans="1:11" ht="51">
      <c r="A170" s="309">
        <v>158</v>
      </c>
      <c r="B170" s="410" t="s">
        <v>826</v>
      </c>
      <c r="C170" s="411" t="s">
        <v>57</v>
      </c>
      <c r="D170" s="412" t="s">
        <v>11</v>
      </c>
      <c r="E170" s="412" t="s">
        <v>65</v>
      </c>
      <c r="F170" s="412" t="s">
        <v>825</v>
      </c>
      <c r="G170" s="412"/>
      <c r="H170" s="311">
        <f t="shared" si="13"/>
        <v>37</v>
      </c>
      <c r="I170" s="311">
        <f t="shared" si="13"/>
        <v>37</v>
      </c>
      <c r="J170" s="314">
        <f t="shared" si="13"/>
        <v>37</v>
      </c>
      <c r="K170" s="463"/>
    </row>
    <row r="171" spans="1:11" ht="25.5">
      <c r="A171" s="309">
        <v>159</v>
      </c>
      <c r="B171" s="413" t="s">
        <v>510</v>
      </c>
      <c r="C171" s="411" t="s">
        <v>57</v>
      </c>
      <c r="D171" s="412" t="s">
        <v>11</v>
      </c>
      <c r="E171" s="412" t="s">
        <v>65</v>
      </c>
      <c r="F171" s="412" t="s">
        <v>825</v>
      </c>
      <c r="G171" s="412" t="s">
        <v>182</v>
      </c>
      <c r="H171" s="311">
        <f t="shared" si="13"/>
        <v>37</v>
      </c>
      <c r="I171" s="311">
        <f t="shared" si="13"/>
        <v>37</v>
      </c>
      <c r="J171" s="314">
        <f t="shared" si="13"/>
        <v>37</v>
      </c>
      <c r="K171" s="463"/>
    </row>
    <row r="172" spans="1:11" ht="25.5">
      <c r="A172" s="309">
        <v>160</v>
      </c>
      <c r="B172" s="410" t="s">
        <v>223</v>
      </c>
      <c r="C172" s="411" t="s">
        <v>57</v>
      </c>
      <c r="D172" s="412" t="s">
        <v>11</v>
      </c>
      <c r="E172" s="412" t="s">
        <v>65</v>
      </c>
      <c r="F172" s="412" t="s">
        <v>825</v>
      </c>
      <c r="G172" s="412" t="s">
        <v>183</v>
      </c>
      <c r="H172" s="311">
        <v>37</v>
      </c>
      <c r="I172" s="311">
        <v>37</v>
      </c>
      <c r="J172" s="314">
        <v>37</v>
      </c>
      <c r="K172" s="463"/>
    </row>
    <row r="173" spans="1:11" ht="25.5">
      <c r="A173" s="309">
        <v>161</v>
      </c>
      <c r="B173" s="410" t="s">
        <v>835</v>
      </c>
      <c r="C173" s="411" t="s">
        <v>57</v>
      </c>
      <c r="D173" s="412" t="s">
        <v>11</v>
      </c>
      <c r="E173" s="412" t="s">
        <v>65</v>
      </c>
      <c r="F173" s="412" t="s">
        <v>836</v>
      </c>
      <c r="G173" s="412"/>
      <c r="H173" s="311">
        <f aca="true" t="shared" si="14" ref="H173:J175">H174</f>
        <v>155</v>
      </c>
      <c r="I173" s="311">
        <f t="shared" si="14"/>
        <v>155</v>
      </c>
      <c r="J173" s="314">
        <f t="shared" si="14"/>
        <v>155</v>
      </c>
      <c r="K173" s="463"/>
    </row>
    <row r="174" spans="1:11" ht="57" customHeight="1">
      <c r="A174" s="309">
        <v>162</v>
      </c>
      <c r="B174" s="410" t="s">
        <v>839</v>
      </c>
      <c r="C174" s="411" t="s">
        <v>57</v>
      </c>
      <c r="D174" s="412" t="s">
        <v>11</v>
      </c>
      <c r="E174" s="412" t="s">
        <v>65</v>
      </c>
      <c r="F174" s="412" t="s">
        <v>840</v>
      </c>
      <c r="G174" s="412"/>
      <c r="H174" s="311">
        <f t="shared" si="14"/>
        <v>155</v>
      </c>
      <c r="I174" s="311">
        <f t="shared" si="14"/>
        <v>155</v>
      </c>
      <c r="J174" s="314">
        <f t="shared" si="14"/>
        <v>155</v>
      </c>
      <c r="K174" s="463"/>
    </row>
    <row r="175" spans="1:11" ht="25.5">
      <c r="A175" s="309">
        <v>163</v>
      </c>
      <c r="B175" s="413" t="s">
        <v>510</v>
      </c>
      <c r="C175" s="411" t="s">
        <v>57</v>
      </c>
      <c r="D175" s="412" t="s">
        <v>11</v>
      </c>
      <c r="E175" s="412" t="s">
        <v>65</v>
      </c>
      <c r="F175" s="412" t="s">
        <v>840</v>
      </c>
      <c r="G175" s="412" t="s">
        <v>182</v>
      </c>
      <c r="H175" s="311">
        <f t="shared" si="14"/>
        <v>155</v>
      </c>
      <c r="I175" s="311">
        <f t="shared" si="14"/>
        <v>155</v>
      </c>
      <c r="J175" s="314">
        <f t="shared" si="14"/>
        <v>155</v>
      </c>
      <c r="K175" s="463"/>
    </row>
    <row r="176" spans="1:11" ht="25.5">
      <c r="A176" s="309">
        <v>164</v>
      </c>
      <c r="B176" s="410" t="s">
        <v>223</v>
      </c>
      <c r="C176" s="411" t="s">
        <v>57</v>
      </c>
      <c r="D176" s="412" t="s">
        <v>11</v>
      </c>
      <c r="E176" s="412" t="s">
        <v>65</v>
      </c>
      <c r="F176" s="412" t="s">
        <v>840</v>
      </c>
      <c r="G176" s="412" t="s">
        <v>183</v>
      </c>
      <c r="H176" s="311">
        <v>155</v>
      </c>
      <c r="I176" s="311">
        <v>155</v>
      </c>
      <c r="J176" s="314">
        <v>155</v>
      </c>
      <c r="K176" s="463"/>
    </row>
    <row r="177" spans="1:11" ht="12.75">
      <c r="A177" s="309">
        <v>165</v>
      </c>
      <c r="B177" s="410" t="s">
        <v>178</v>
      </c>
      <c r="C177" s="411" t="s">
        <v>57</v>
      </c>
      <c r="D177" s="412" t="s">
        <v>11</v>
      </c>
      <c r="E177" s="412" t="s">
        <v>65</v>
      </c>
      <c r="F177" s="412" t="s">
        <v>319</v>
      </c>
      <c r="G177" s="412"/>
      <c r="H177" s="311">
        <f>H182+H226+H178</f>
        <v>61496.092</v>
      </c>
      <c r="I177" s="311">
        <f>I182+I226+I178</f>
        <v>61502.914</v>
      </c>
      <c r="J177" s="314">
        <f>J182+J226+J178</f>
        <v>61509.736</v>
      </c>
      <c r="K177" s="463"/>
    </row>
    <row r="178" spans="1:11" ht="12.75">
      <c r="A178" s="309">
        <v>166</v>
      </c>
      <c r="B178" s="410" t="s">
        <v>421</v>
      </c>
      <c r="C178" s="411" t="s">
        <v>57</v>
      </c>
      <c r="D178" s="412" t="s">
        <v>11</v>
      </c>
      <c r="E178" s="412" t="s">
        <v>65</v>
      </c>
      <c r="F178" s="412" t="s">
        <v>422</v>
      </c>
      <c r="G178" s="412"/>
      <c r="H178" s="311">
        <f>H179</f>
        <v>177.367</v>
      </c>
      <c r="I178" s="311">
        <f>I179</f>
        <v>184.189</v>
      </c>
      <c r="J178" s="314">
        <f>J179</f>
        <v>191.011</v>
      </c>
      <c r="K178" s="463"/>
    </row>
    <row r="179" spans="1:11" ht="24" customHeight="1">
      <c r="A179" s="309">
        <v>167</v>
      </c>
      <c r="B179" s="410" t="s">
        <v>778</v>
      </c>
      <c r="C179" s="411" t="s">
        <v>57</v>
      </c>
      <c r="D179" s="412" t="s">
        <v>11</v>
      </c>
      <c r="E179" s="412" t="s">
        <v>65</v>
      </c>
      <c r="F179" s="412" t="s">
        <v>779</v>
      </c>
      <c r="G179" s="412"/>
      <c r="H179" s="311">
        <f aca="true" t="shared" si="15" ref="H179:J180">H180</f>
        <v>177.367</v>
      </c>
      <c r="I179" s="312">
        <f t="shared" si="15"/>
        <v>184.189</v>
      </c>
      <c r="J179" s="313">
        <f t="shared" si="15"/>
        <v>191.011</v>
      </c>
      <c r="K179" s="463"/>
    </row>
    <row r="180" spans="1:11" ht="12.75">
      <c r="A180" s="309">
        <v>168</v>
      </c>
      <c r="B180" s="410" t="s">
        <v>213</v>
      </c>
      <c r="C180" s="411" t="s">
        <v>57</v>
      </c>
      <c r="D180" s="412" t="s">
        <v>11</v>
      </c>
      <c r="E180" s="412" t="s">
        <v>65</v>
      </c>
      <c r="F180" s="412" t="s">
        <v>779</v>
      </c>
      <c r="G180" s="412" t="s">
        <v>203</v>
      </c>
      <c r="H180" s="311">
        <f t="shared" si="15"/>
        <v>177.367</v>
      </c>
      <c r="I180" s="312">
        <f t="shared" si="15"/>
        <v>184.189</v>
      </c>
      <c r="J180" s="313">
        <f t="shared" si="15"/>
        <v>191.011</v>
      </c>
      <c r="K180" s="463"/>
    </row>
    <row r="181" spans="1:11" ht="13.5" customHeight="1">
      <c r="A181" s="309">
        <v>169</v>
      </c>
      <c r="B181" s="410" t="s">
        <v>913</v>
      </c>
      <c r="C181" s="411" t="s">
        <v>57</v>
      </c>
      <c r="D181" s="412" t="s">
        <v>11</v>
      </c>
      <c r="E181" s="412" t="s">
        <v>65</v>
      </c>
      <c r="F181" s="412" t="s">
        <v>779</v>
      </c>
      <c r="G181" s="412" t="s">
        <v>780</v>
      </c>
      <c r="H181" s="311">
        <v>177.367</v>
      </c>
      <c r="I181" s="312">
        <v>184.189</v>
      </c>
      <c r="J181" s="313">
        <v>191.011</v>
      </c>
      <c r="K181" s="463"/>
    </row>
    <row r="182" spans="1:11" ht="25.5">
      <c r="A182" s="309">
        <v>170</v>
      </c>
      <c r="B182" s="410" t="s">
        <v>463</v>
      </c>
      <c r="C182" s="411" t="s">
        <v>57</v>
      </c>
      <c r="D182" s="412" t="s">
        <v>11</v>
      </c>
      <c r="E182" s="412" t="s">
        <v>65</v>
      </c>
      <c r="F182" s="412" t="s">
        <v>320</v>
      </c>
      <c r="G182" s="412"/>
      <c r="H182" s="311">
        <f>H183+H196+H201+H206+H211+H216+H221+H190</f>
        <v>58843.825</v>
      </c>
      <c r="I182" s="311">
        <f>I183+I196+I201+I206+I211+I216+I221+I190</f>
        <v>58843.825</v>
      </c>
      <c r="J182" s="313">
        <f>J183+J196+J201+J206+J211+J216+J221+J190</f>
        <v>58843.825</v>
      </c>
      <c r="K182" s="463"/>
    </row>
    <row r="183" spans="1:11" ht="25.5">
      <c r="A183" s="309">
        <v>171</v>
      </c>
      <c r="B183" s="410" t="s">
        <v>407</v>
      </c>
      <c r="C183" s="411" t="s">
        <v>57</v>
      </c>
      <c r="D183" s="412" t="s">
        <v>11</v>
      </c>
      <c r="E183" s="412" t="s">
        <v>65</v>
      </c>
      <c r="F183" s="412" t="s">
        <v>408</v>
      </c>
      <c r="G183" s="412"/>
      <c r="H183" s="311">
        <f>H184+H186+H188</f>
        <v>47379.705</v>
      </c>
      <c r="I183" s="312">
        <f>I184+I186+I188</f>
        <v>47379.705</v>
      </c>
      <c r="J183" s="313">
        <f>J184+J186+J188</f>
        <v>47379.705</v>
      </c>
      <c r="K183" s="463"/>
    </row>
    <row r="184" spans="1:11" ht="51">
      <c r="A184" s="309">
        <v>172</v>
      </c>
      <c r="B184" s="413" t="s">
        <v>180</v>
      </c>
      <c r="C184" s="411" t="s">
        <v>57</v>
      </c>
      <c r="D184" s="412" t="s">
        <v>11</v>
      </c>
      <c r="E184" s="412" t="s">
        <v>65</v>
      </c>
      <c r="F184" s="412" t="s">
        <v>408</v>
      </c>
      <c r="G184" s="412" t="s">
        <v>170</v>
      </c>
      <c r="H184" s="311">
        <f>H185</f>
        <v>45306.383</v>
      </c>
      <c r="I184" s="312">
        <f>I185</f>
        <v>45306.383</v>
      </c>
      <c r="J184" s="313">
        <f>J185</f>
        <v>45306.383</v>
      </c>
      <c r="K184" s="463"/>
    </row>
    <row r="185" spans="1:11" ht="12.75">
      <c r="A185" s="309">
        <v>173</v>
      </c>
      <c r="B185" s="410" t="s">
        <v>195</v>
      </c>
      <c r="C185" s="411" t="s">
        <v>57</v>
      </c>
      <c r="D185" s="412" t="s">
        <v>11</v>
      </c>
      <c r="E185" s="412" t="s">
        <v>65</v>
      </c>
      <c r="F185" s="412" t="s">
        <v>408</v>
      </c>
      <c r="G185" s="412" t="s">
        <v>140</v>
      </c>
      <c r="H185" s="311">
        <v>45306.383</v>
      </c>
      <c r="I185" s="311">
        <v>45306.383</v>
      </c>
      <c r="J185" s="314">
        <v>45306.383</v>
      </c>
      <c r="K185" s="465"/>
    </row>
    <row r="186" spans="1:11" ht="25.5">
      <c r="A186" s="309">
        <v>174</v>
      </c>
      <c r="B186" s="413" t="s">
        <v>510</v>
      </c>
      <c r="C186" s="411" t="s">
        <v>57</v>
      </c>
      <c r="D186" s="412" t="s">
        <v>11</v>
      </c>
      <c r="E186" s="412" t="s">
        <v>65</v>
      </c>
      <c r="F186" s="412" t="s">
        <v>408</v>
      </c>
      <c r="G186" s="412" t="s">
        <v>182</v>
      </c>
      <c r="H186" s="311">
        <f>H187</f>
        <v>2069.322</v>
      </c>
      <c r="I186" s="312">
        <f>I187</f>
        <v>2069.322</v>
      </c>
      <c r="J186" s="313">
        <f>J187</f>
        <v>2069.322</v>
      </c>
      <c r="K186" s="463"/>
    </row>
    <row r="187" spans="1:11" ht="25.5">
      <c r="A187" s="309">
        <v>175</v>
      </c>
      <c r="B187" s="410" t="s">
        <v>223</v>
      </c>
      <c r="C187" s="411" t="s">
        <v>57</v>
      </c>
      <c r="D187" s="412" t="s">
        <v>11</v>
      </c>
      <c r="E187" s="412" t="s">
        <v>65</v>
      </c>
      <c r="F187" s="412" t="s">
        <v>408</v>
      </c>
      <c r="G187" s="412" t="s">
        <v>183</v>
      </c>
      <c r="H187" s="311">
        <v>2069.322</v>
      </c>
      <c r="I187" s="311">
        <v>2069.322</v>
      </c>
      <c r="J187" s="314">
        <v>2069.322</v>
      </c>
      <c r="K187" s="465"/>
    </row>
    <row r="188" spans="1:11" ht="12.75">
      <c r="A188" s="309">
        <v>176</v>
      </c>
      <c r="B188" s="413" t="s">
        <v>184</v>
      </c>
      <c r="C188" s="411" t="s">
        <v>57</v>
      </c>
      <c r="D188" s="412" t="s">
        <v>11</v>
      </c>
      <c r="E188" s="412" t="s">
        <v>65</v>
      </c>
      <c r="F188" s="412" t="s">
        <v>408</v>
      </c>
      <c r="G188" s="412" t="s">
        <v>185</v>
      </c>
      <c r="H188" s="311">
        <f>H189</f>
        <v>4</v>
      </c>
      <c r="I188" s="312">
        <f>I189</f>
        <v>4</v>
      </c>
      <c r="J188" s="313">
        <f>J189</f>
        <v>4</v>
      </c>
      <c r="K188" s="463"/>
    </row>
    <row r="189" spans="1:11" ht="12.75">
      <c r="A189" s="309">
        <v>177</v>
      </c>
      <c r="B189" s="438" t="s">
        <v>186</v>
      </c>
      <c r="C189" s="411" t="s">
        <v>57</v>
      </c>
      <c r="D189" s="412" t="s">
        <v>11</v>
      </c>
      <c r="E189" s="412" t="s">
        <v>65</v>
      </c>
      <c r="F189" s="412" t="s">
        <v>408</v>
      </c>
      <c r="G189" s="412" t="s">
        <v>187</v>
      </c>
      <c r="H189" s="311">
        <v>4</v>
      </c>
      <c r="I189" s="311">
        <v>4</v>
      </c>
      <c r="J189" s="314">
        <v>4</v>
      </c>
      <c r="K189" s="463"/>
    </row>
    <row r="190" spans="1:11" ht="153">
      <c r="A190" s="309">
        <v>178</v>
      </c>
      <c r="B190" s="438" t="s">
        <v>781</v>
      </c>
      <c r="C190" s="411" t="s">
        <v>57</v>
      </c>
      <c r="D190" s="412" t="s">
        <v>11</v>
      </c>
      <c r="E190" s="412" t="s">
        <v>65</v>
      </c>
      <c r="F190" s="412" t="s">
        <v>783</v>
      </c>
      <c r="G190" s="412"/>
      <c r="H190" s="311">
        <f>H191+H193</f>
        <v>30</v>
      </c>
      <c r="I190" s="312">
        <f>I191+I193</f>
        <v>30</v>
      </c>
      <c r="J190" s="313">
        <f>J191+J193</f>
        <v>30</v>
      </c>
      <c r="K190" s="463"/>
    </row>
    <row r="191" spans="1:11" ht="25.5">
      <c r="A191" s="309">
        <v>179</v>
      </c>
      <c r="B191" s="413" t="s">
        <v>510</v>
      </c>
      <c r="C191" s="411" t="s">
        <v>57</v>
      </c>
      <c r="D191" s="412" t="s">
        <v>11</v>
      </c>
      <c r="E191" s="412" t="s">
        <v>65</v>
      </c>
      <c r="F191" s="412" t="s">
        <v>783</v>
      </c>
      <c r="G191" s="412" t="s">
        <v>182</v>
      </c>
      <c r="H191" s="311">
        <f>H192</f>
        <v>10</v>
      </c>
      <c r="I191" s="312">
        <f>I192</f>
        <v>10</v>
      </c>
      <c r="J191" s="313">
        <f>J192</f>
        <v>10</v>
      </c>
      <c r="K191" s="463"/>
    </row>
    <row r="192" spans="1:11" ht="25.5">
      <c r="A192" s="309">
        <v>180</v>
      </c>
      <c r="B192" s="410" t="s">
        <v>223</v>
      </c>
      <c r="C192" s="411" t="s">
        <v>57</v>
      </c>
      <c r="D192" s="412" t="s">
        <v>11</v>
      </c>
      <c r="E192" s="412" t="s">
        <v>65</v>
      </c>
      <c r="F192" s="412" t="s">
        <v>783</v>
      </c>
      <c r="G192" s="412" t="s">
        <v>183</v>
      </c>
      <c r="H192" s="311">
        <v>10</v>
      </c>
      <c r="I192" s="312">
        <v>10</v>
      </c>
      <c r="J192" s="313">
        <v>10</v>
      </c>
      <c r="K192" s="463"/>
    </row>
    <row r="193" spans="1:11" ht="12.75">
      <c r="A193" s="309">
        <v>181</v>
      </c>
      <c r="B193" s="438" t="s">
        <v>184</v>
      </c>
      <c r="C193" s="411" t="s">
        <v>57</v>
      </c>
      <c r="D193" s="412" t="s">
        <v>11</v>
      </c>
      <c r="E193" s="412" t="s">
        <v>65</v>
      </c>
      <c r="F193" s="412" t="s">
        <v>783</v>
      </c>
      <c r="G193" s="412" t="s">
        <v>185</v>
      </c>
      <c r="H193" s="311">
        <f>H194+H195</f>
        <v>20</v>
      </c>
      <c r="I193" s="312">
        <f>I194+I195</f>
        <v>20</v>
      </c>
      <c r="J193" s="313">
        <f>J194+J195</f>
        <v>20</v>
      </c>
      <c r="K193" s="463"/>
    </row>
    <row r="194" spans="1:11" ht="12.75">
      <c r="A194" s="309">
        <v>182</v>
      </c>
      <c r="B194" s="438" t="s">
        <v>782</v>
      </c>
      <c r="C194" s="411" t="s">
        <v>57</v>
      </c>
      <c r="D194" s="412" t="s">
        <v>11</v>
      </c>
      <c r="E194" s="412" t="s">
        <v>65</v>
      </c>
      <c r="F194" s="412" t="s">
        <v>783</v>
      </c>
      <c r="G194" s="412" t="s">
        <v>784</v>
      </c>
      <c r="H194" s="311">
        <v>10</v>
      </c>
      <c r="I194" s="312">
        <v>10</v>
      </c>
      <c r="J194" s="313">
        <v>10</v>
      </c>
      <c r="K194" s="463"/>
    </row>
    <row r="195" spans="1:11" ht="12.75">
      <c r="A195" s="309">
        <v>183</v>
      </c>
      <c r="B195" s="438" t="s">
        <v>186</v>
      </c>
      <c r="C195" s="411" t="s">
        <v>57</v>
      </c>
      <c r="D195" s="412" t="s">
        <v>11</v>
      </c>
      <c r="E195" s="412" t="s">
        <v>65</v>
      </c>
      <c r="F195" s="412" t="s">
        <v>783</v>
      </c>
      <c r="G195" s="412" t="s">
        <v>187</v>
      </c>
      <c r="H195" s="311">
        <v>10</v>
      </c>
      <c r="I195" s="312">
        <v>10</v>
      </c>
      <c r="J195" s="313">
        <v>10</v>
      </c>
      <c r="K195" s="463"/>
    </row>
    <row r="196" spans="1:11" ht="52.5" customHeight="1">
      <c r="A196" s="309">
        <v>184</v>
      </c>
      <c r="B196" s="439" t="s">
        <v>470</v>
      </c>
      <c r="C196" s="411" t="s">
        <v>57</v>
      </c>
      <c r="D196" s="412" t="s">
        <v>11</v>
      </c>
      <c r="E196" s="412" t="s">
        <v>65</v>
      </c>
      <c r="F196" s="412" t="s">
        <v>469</v>
      </c>
      <c r="G196" s="412"/>
      <c r="H196" s="311">
        <f>H197+H199</f>
        <v>913.8589999999999</v>
      </c>
      <c r="I196" s="312">
        <f>I197+I199</f>
        <v>913.8589999999999</v>
      </c>
      <c r="J196" s="313">
        <f>J197+J199</f>
        <v>913.8589999999999</v>
      </c>
      <c r="K196" s="463"/>
    </row>
    <row r="197" spans="1:11" ht="51">
      <c r="A197" s="309">
        <v>185</v>
      </c>
      <c r="B197" s="413" t="s">
        <v>180</v>
      </c>
      <c r="C197" s="411" t="s">
        <v>57</v>
      </c>
      <c r="D197" s="412" t="s">
        <v>11</v>
      </c>
      <c r="E197" s="412" t="s">
        <v>65</v>
      </c>
      <c r="F197" s="412" t="s">
        <v>469</v>
      </c>
      <c r="G197" s="412" t="s">
        <v>170</v>
      </c>
      <c r="H197" s="311">
        <f>H198</f>
        <v>905.963</v>
      </c>
      <c r="I197" s="312">
        <f>I198</f>
        <v>905.963</v>
      </c>
      <c r="J197" s="313">
        <f>J198</f>
        <v>905.963</v>
      </c>
      <c r="K197" s="463"/>
    </row>
    <row r="198" spans="1:11" ht="12.75">
      <c r="A198" s="309">
        <v>186</v>
      </c>
      <c r="B198" s="410" t="s">
        <v>195</v>
      </c>
      <c r="C198" s="411" t="s">
        <v>57</v>
      </c>
      <c r="D198" s="412" t="s">
        <v>11</v>
      </c>
      <c r="E198" s="412" t="s">
        <v>65</v>
      </c>
      <c r="F198" s="412" t="s">
        <v>469</v>
      </c>
      <c r="G198" s="412" t="s">
        <v>140</v>
      </c>
      <c r="H198" s="311">
        <v>905.963</v>
      </c>
      <c r="I198" s="311">
        <v>905.963</v>
      </c>
      <c r="J198" s="314">
        <v>905.963</v>
      </c>
      <c r="K198" s="463"/>
    </row>
    <row r="199" spans="1:11" ht="25.5">
      <c r="A199" s="309">
        <v>187</v>
      </c>
      <c r="B199" s="413" t="s">
        <v>510</v>
      </c>
      <c r="C199" s="411" t="s">
        <v>57</v>
      </c>
      <c r="D199" s="412" t="s">
        <v>11</v>
      </c>
      <c r="E199" s="412" t="s">
        <v>65</v>
      </c>
      <c r="F199" s="412" t="s">
        <v>469</v>
      </c>
      <c r="G199" s="412" t="s">
        <v>182</v>
      </c>
      <c r="H199" s="311">
        <f>H200</f>
        <v>7.896</v>
      </c>
      <c r="I199" s="312">
        <f>I200</f>
        <v>7.896</v>
      </c>
      <c r="J199" s="313">
        <f>J200</f>
        <v>7.896</v>
      </c>
      <c r="K199" s="463"/>
    </row>
    <row r="200" spans="1:11" ht="25.5">
      <c r="A200" s="309">
        <v>188</v>
      </c>
      <c r="B200" s="410" t="s">
        <v>223</v>
      </c>
      <c r="C200" s="411" t="s">
        <v>57</v>
      </c>
      <c r="D200" s="412" t="s">
        <v>11</v>
      </c>
      <c r="E200" s="412" t="s">
        <v>65</v>
      </c>
      <c r="F200" s="412" t="s">
        <v>469</v>
      </c>
      <c r="G200" s="412" t="s">
        <v>183</v>
      </c>
      <c r="H200" s="311">
        <v>7.896</v>
      </c>
      <c r="I200" s="312">
        <v>7.896</v>
      </c>
      <c r="J200" s="313">
        <v>7.896</v>
      </c>
      <c r="K200" s="463"/>
    </row>
    <row r="201" spans="1:11" ht="50.25" customHeight="1">
      <c r="A201" s="309">
        <v>189</v>
      </c>
      <c r="B201" s="439" t="s">
        <v>475</v>
      </c>
      <c r="C201" s="411" t="s">
        <v>57</v>
      </c>
      <c r="D201" s="412" t="s">
        <v>11</v>
      </c>
      <c r="E201" s="412" t="s">
        <v>65</v>
      </c>
      <c r="F201" s="412" t="s">
        <v>471</v>
      </c>
      <c r="G201" s="412"/>
      <c r="H201" s="311">
        <f>H202+H204</f>
        <v>540.822</v>
      </c>
      <c r="I201" s="312">
        <f>I202+I204</f>
        <v>540.822</v>
      </c>
      <c r="J201" s="314">
        <f>J202+J204</f>
        <v>540.822</v>
      </c>
      <c r="K201" s="463"/>
    </row>
    <row r="202" spans="1:11" ht="51">
      <c r="A202" s="309">
        <v>190</v>
      </c>
      <c r="B202" s="413" t="s">
        <v>180</v>
      </c>
      <c r="C202" s="411" t="s">
        <v>57</v>
      </c>
      <c r="D202" s="412" t="s">
        <v>11</v>
      </c>
      <c r="E202" s="412" t="s">
        <v>65</v>
      </c>
      <c r="F202" s="412" t="s">
        <v>471</v>
      </c>
      <c r="G202" s="412" t="s">
        <v>170</v>
      </c>
      <c r="H202" s="311">
        <f>H203</f>
        <v>532.919</v>
      </c>
      <c r="I202" s="312">
        <f>I203</f>
        <v>532.919</v>
      </c>
      <c r="J202" s="313">
        <f>J203</f>
        <v>532.919</v>
      </c>
      <c r="K202" s="463"/>
    </row>
    <row r="203" spans="1:11" ht="12.75">
      <c r="A203" s="309">
        <v>191</v>
      </c>
      <c r="B203" s="410" t="s">
        <v>195</v>
      </c>
      <c r="C203" s="411" t="s">
        <v>57</v>
      </c>
      <c r="D203" s="412" t="s">
        <v>11</v>
      </c>
      <c r="E203" s="412" t="s">
        <v>65</v>
      </c>
      <c r="F203" s="412" t="s">
        <v>471</v>
      </c>
      <c r="G203" s="412" t="s">
        <v>140</v>
      </c>
      <c r="H203" s="311">
        <v>532.919</v>
      </c>
      <c r="I203" s="311">
        <v>532.919</v>
      </c>
      <c r="J203" s="314">
        <v>532.919</v>
      </c>
      <c r="K203" s="463"/>
    </row>
    <row r="204" spans="1:11" ht="25.5">
      <c r="A204" s="309">
        <v>192</v>
      </c>
      <c r="B204" s="413" t="s">
        <v>510</v>
      </c>
      <c r="C204" s="411" t="s">
        <v>57</v>
      </c>
      <c r="D204" s="412" t="s">
        <v>11</v>
      </c>
      <c r="E204" s="412" t="s">
        <v>65</v>
      </c>
      <c r="F204" s="412" t="s">
        <v>471</v>
      </c>
      <c r="G204" s="412" t="s">
        <v>182</v>
      </c>
      <c r="H204" s="311">
        <f>H205</f>
        <v>7.903</v>
      </c>
      <c r="I204" s="312">
        <f>I205</f>
        <v>7.903</v>
      </c>
      <c r="J204" s="313">
        <f>J205</f>
        <v>7.903</v>
      </c>
      <c r="K204" s="463"/>
    </row>
    <row r="205" spans="1:11" ht="25.5">
      <c r="A205" s="309">
        <v>193</v>
      </c>
      <c r="B205" s="410" t="s">
        <v>223</v>
      </c>
      <c r="C205" s="411" t="s">
        <v>57</v>
      </c>
      <c r="D205" s="412" t="s">
        <v>11</v>
      </c>
      <c r="E205" s="412" t="s">
        <v>65</v>
      </c>
      <c r="F205" s="412" t="s">
        <v>471</v>
      </c>
      <c r="G205" s="412" t="s">
        <v>183</v>
      </c>
      <c r="H205" s="311">
        <v>7.903</v>
      </c>
      <c r="I205" s="312">
        <v>7.903</v>
      </c>
      <c r="J205" s="313">
        <v>7.903</v>
      </c>
      <c r="K205" s="463"/>
    </row>
    <row r="206" spans="1:11" ht="51.75" customHeight="1">
      <c r="A206" s="309">
        <v>194</v>
      </c>
      <c r="B206" s="439" t="s">
        <v>476</v>
      </c>
      <c r="C206" s="411" t="s">
        <v>57</v>
      </c>
      <c r="D206" s="412" t="s">
        <v>11</v>
      </c>
      <c r="E206" s="412" t="s">
        <v>65</v>
      </c>
      <c r="F206" s="412" t="s">
        <v>472</v>
      </c>
      <c r="G206" s="412"/>
      <c r="H206" s="311">
        <f>H207+H209</f>
        <v>4254.47</v>
      </c>
      <c r="I206" s="311">
        <f>I207+I209</f>
        <v>4254.47</v>
      </c>
      <c r="J206" s="314">
        <f>J207+J209</f>
        <v>4254.47</v>
      </c>
      <c r="K206" s="463"/>
    </row>
    <row r="207" spans="1:11" ht="51">
      <c r="A207" s="309">
        <v>195</v>
      </c>
      <c r="B207" s="413" t="s">
        <v>180</v>
      </c>
      <c r="C207" s="411" t="s">
        <v>57</v>
      </c>
      <c r="D207" s="412" t="s">
        <v>11</v>
      </c>
      <c r="E207" s="412" t="s">
        <v>65</v>
      </c>
      <c r="F207" s="412" t="s">
        <v>472</v>
      </c>
      <c r="G207" s="412" t="s">
        <v>170</v>
      </c>
      <c r="H207" s="311">
        <f>H208</f>
        <v>4246.67</v>
      </c>
      <c r="I207" s="312">
        <f>I208</f>
        <v>4246.67</v>
      </c>
      <c r="J207" s="313">
        <f>J208</f>
        <v>4246.67</v>
      </c>
      <c r="K207" s="463"/>
    </row>
    <row r="208" spans="1:11" ht="12.75">
      <c r="A208" s="309">
        <v>196</v>
      </c>
      <c r="B208" s="410" t="s">
        <v>195</v>
      </c>
      <c r="C208" s="411" t="s">
        <v>57</v>
      </c>
      <c r="D208" s="412" t="s">
        <v>11</v>
      </c>
      <c r="E208" s="412" t="s">
        <v>65</v>
      </c>
      <c r="F208" s="412" t="s">
        <v>472</v>
      </c>
      <c r="G208" s="412" t="s">
        <v>140</v>
      </c>
      <c r="H208" s="311">
        <v>4246.67</v>
      </c>
      <c r="I208" s="311">
        <v>4246.67</v>
      </c>
      <c r="J208" s="314">
        <v>4246.67</v>
      </c>
      <c r="K208" s="463"/>
    </row>
    <row r="209" spans="1:11" ht="25.5">
      <c r="A209" s="309">
        <v>197</v>
      </c>
      <c r="B209" s="413" t="s">
        <v>510</v>
      </c>
      <c r="C209" s="411" t="s">
        <v>57</v>
      </c>
      <c r="D209" s="412" t="s">
        <v>11</v>
      </c>
      <c r="E209" s="412" t="s">
        <v>65</v>
      </c>
      <c r="F209" s="412" t="s">
        <v>472</v>
      </c>
      <c r="G209" s="412" t="s">
        <v>182</v>
      </c>
      <c r="H209" s="311">
        <f>H210</f>
        <v>7.8</v>
      </c>
      <c r="I209" s="312">
        <f>I210</f>
        <v>7.8</v>
      </c>
      <c r="J209" s="313">
        <f>J210</f>
        <v>7.8</v>
      </c>
      <c r="K209" s="463"/>
    </row>
    <row r="210" spans="1:11" ht="25.5">
      <c r="A210" s="309">
        <v>198</v>
      </c>
      <c r="B210" s="410" t="s">
        <v>223</v>
      </c>
      <c r="C210" s="411" t="s">
        <v>57</v>
      </c>
      <c r="D210" s="412" t="s">
        <v>11</v>
      </c>
      <c r="E210" s="412" t="s">
        <v>65</v>
      </c>
      <c r="F210" s="412" t="s">
        <v>472</v>
      </c>
      <c r="G210" s="412" t="s">
        <v>183</v>
      </c>
      <c r="H210" s="311">
        <v>7.8</v>
      </c>
      <c r="I210" s="312">
        <v>7.8</v>
      </c>
      <c r="J210" s="313">
        <v>7.8</v>
      </c>
      <c r="K210" s="463"/>
    </row>
    <row r="211" spans="1:11" ht="55.5" customHeight="1">
      <c r="A211" s="309">
        <v>199</v>
      </c>
      <c r="B211" s="439" t="s">
        <v>665</v>
      </c>
      <c r="C211" s="411" t="s">
        <v>57</v>
      </c>
      <c r="D211" s="412" t="s">
        <v>11</v>
      </c>
      <c r="E211" s="412" t="s">
        <v>65</v>
      </c>
      <c r="F211" s="412" t="s">
        <v>473</v>
      </c>
      <c r="G211" s="412"/>
      <c r="H211" s="311">
        <f>H212+H215</f>
        <v>1713.244</v>
      </c>
      <c r="I211" s="312">
        <f>I212+I215</f>
        <v>1713.244</v>
      </c>
      <c r="J211" s="313">
        <f>J212+J215</f>
        <v>1713.244</v>
      </c>
      <c r="K211" s="463"/>
    </row>
    <row r="212" spans="1:11" ht="51">
      <c r="A212" s="309">
        <v>200</v>
      </c>
      <c r="B212" s="413" t="s">
        <v>180</v>
      </c>
      <c r="C212" s="411" t="s">
        <v>57</v>
      </c>
      <c r="D212" s="412" t="s">
        <v>11</v>
      </c>
      <c r="E212" s="412" t="s">
        <v>65</v>
      </c>
      <c r="F212" s="412" t="s">
        <v>473</v>
      </c>
      <c r="G212" s="412" t="s">
        <v>170</v>
      </c>
      <c r="H212" s="311">
        <f>H213</f>
        <v>1705.341</v>
      </c>
      <c r="I212" s="312">
        <f>I213</f>
        <v>1705.341</v>
      </c>
      <c r="J212" s="313">
        <f>J213</f>
        <v>1705.341</v>
      </c>
      <c r="K212" s="463"/>
    </row>
    <row r="213" spans="1:11" ht="12.75">
      <c r="A213" s="309">
        <v>201</v>
      </c>
      <c r="B213" s="410" t="s">
        <v>195</v>
      </c>
      <c r="C213" s="411" t="s">
        <v>57</v>
      </c>
      <c r="D213" s="412" t="s">
        <v>11</v>
      </c>
      <c r="E213" s="412" t="s">
        <v>65</v>
      </c>
      <c r="F213" s="412" t="s">
        <v>473</v>
      </c>
      <c r="G213" s="412" t="s">
        <v>140</v>
      </c>
      <c r="H213" s="311">
        <v>1705.341</v>
      </c>
      <c r="I213" s="311">
        <v>1705.341</v>
      </c>
      <c r="J213" s="314">
        <v>1705.341</v>
      </c>
      <c r="K213" s="463"/>
    </row>
    <row r="214" spans="1:11" ht="25.5">
      <c r="A214" s="309">
        <v>202</v>
      </c>
      <c r="B214" s="413" t="s">
        <v>510</v>
      </c>
      <c r="C214" s="411" t="s">
        <v>57</v>
      </c>
      <c r="D214" s="412" t="s">
        <v>11</v>
      </c>
      <c r="E214" s="412" t="s">
        <v>65</v>
      </c>
      <c r="F214" s="412" t="s">
        <v>473</v>
      </c>
      <c r="G214" s="412" t="s">
        <v>182</v>
      </c>
      <c r="H214" s="311">
        <f>H215</f>
        <v>7.903</v>
      </c>
      <c r="I214" s="312">
        <f>I215</f>
        <v>7.903</v>
      </c>
      <c r="J214" s="313">
        <f>J215</f>
        <v>7.903</v>
      </c>
      <c r="K214" s="463"/>
    </row>
    <row r="215" spans="1:11" ht="25.5">
      <c r="A215" s="309">
        <v>203</v>
      </c>
      <c r="B215" s="410" t="s">
        <v>223</v>
      </c>
      <c r="C215" s="411" t="s">
        <v>57</v>
      </c>
      <c r="D215" s="412" t="s">
        <v>11</v>
      </c>
      <c r="E215" s="412" t="s">
        <v>65</v>
      </c>
      <c r="F215" s="412" t="s">
        <v>473</v>
      </c>
      <c r="G215" s="412" t="s">
        <v>183</v>
      </c>
      <c r="H215" s="311">
        <v>7.903</v>
      </c>
      <c r="I215" s="312">
        <v>7.903</v>
      </c>
      <c r="J215" s="313">
        <v>7.903</v>
      </c>
      <c r="K215" s="463"/>
    </row>
    <row r="216" spans="1:11" ht="57.75" customHeight="1">
      <c r="A216" s="309">
        <v>204</v>
      </c>
      <c r="B216" s="439" t="s">
        <v>666</v>
      </c>
      <c r="C216" s="411" t="s">
        <v>57</v>
      </c>
      <c r="D216" s="412" t="s">
        <v>11</v>
      </c>
      <c r="E216" s="412" t="s">
        <v>65</v>
      </c>
      <c r="F216" s="412" t="s">
        <v>474</v>
      </c>
      <c r="G216" s="412"/>
      <c r="H216" s="311">
        <f>H217+H219</f>
        <v>940.5129999999999</v>
      </c>
      <c r="I216" s="312">
        <f>I217+I219</f>
        <v>940.5129999999999</v>
      </c>
      <c r="J216" s="313">
        <f>J217+J219</f>
        <v>940.5129999999999</v>
      </c>
      <c r="K216" s="463"/>
    </row>
    <row r="217" spans="1:11" ht="51">
      <c r="A217" s="309">
        <v>205</v>
      </c>
      <c r="B217" s="413" t="s">
        <v>180</v>
      </c>
      <c r="C217" s="411" t="s">
        <v>57</v>
      </c>
      <c r="D217" s="412" t="s">
        <v>11</v>
      </c>
      <c r="E217" s="412" t="s">
        <v>65</v>
      </c>
      <c r="F217" s="412" t="s">
        <v>474</v>
      </c>
      <c r="G217" s="412" t="s">
        <v>170</v>
      </c>
      <c r="H217" s="311">
        <f>H218</f>
        <v>932.608</v>
      </c>
      <c r="I217" s="312">
        <f>I218</f>
        <v>932.608</v>
      </c>
      <c r="J217" s="313">
        <f>J218</f>
        <v>932.608</v>
      </c>
      <c r="K217" s="463"/>
    </row>
    <row r="218" spans="1:11" ht="12.75">
      <c r="A218" s="309">
        <v>206</v>
      </c>
      <c r="B218" s="410" t="s">
        <v>195</v>
      </c>
      <c r="C218" s="411" t="s">
        <v>57</v>
      </c>
      <c r="D218" s="412" t="s">
        <v>11</v>
      </c>
      <c r="E218" s="412" t="s">
        <v>65</v>
      </c>
      <c r="F218" s="412" t="s">
        <v>474</v>
      </c>
      <c r="G218" s="412" t="s">
        <v>140</v>
      </c>
      <c r="H218" s="311">
        <v>932.608</v>
      </c>
      <c r="I218" s="311">
        <v>932.608</v>
      </c>
      <c r="J218" s="314">
        <v>932.608</v>
      </c>
      <c r="K218" s="463"/>
    </row>
    <row r="219" spans="1:11" ht="25.5">
      <c r="A219" s="309">
        <v>207</v>
      </c>
      <c r="B219" s="413" t="s">
        <v>510</v>
      </c>
      <c r="C219" s="411" t="s">
        <v>57</v>
      </c>
      <c r="D219" s="412" t="s">
        <v>11</v>
      </c>
      <c r="E219" s="412" t="s">
        <v>65</v>
      </c>
      <c r="F219" s="412" t="s">
        <v>474</v>
      </c>
      <c r="G219" s="412" t="s">
        <v>182</v>
      </c>
      <c r="H219" s="311">
        <f>H220</f>
        <v>7.905</v>
      </c>
      <c r="I219" s="312">
        <f>I220</f>
        <v>7.905</v>
      </c>
      <c r="J219" s="313">
        <f>J220</f>
        <v>7.905</v>
      </c>
      <c r="K219" s="463"/>
    </row>
    <row r="220" spans="1:11" ht="25.5">
      <c r="A220" s="309">
        <v>208</v>
      </c>
      <c r="B220" s="410" t="s">
        <v>223</v>
      </c>
      <c r="C220" s="411" t="s">
        <v>57</v>
      </c>
      <c r="D220" s="412" t="s">
        <v>11</v>
      </c>
      <c r="E220" s="412" t="s">
        <v>65</v>
      </c>
      <c r="F220" s="412" t="s">
        <v>474</v>
      </c>
      <c r="G220" s="412" t="s">
        <v>183</v>
      </c>
      <c r="H220" s="311">
        <v>7.905</v>
      </c>
      <c r="I220" s="312">
        <v>7.905</v>
      </c>
      <c r="J220" s="313">
        <v>7.905</v>
      </c>
      <c r="K220" s="463"/>
    </row>
    <row r="221" spans="1:11" ht="54" customHeight="1">
      <c r="A221" s="309">
        <v>209</v>
      </c>
      <c r="B221" s="439" t="s">
        <v>480</v>
      </c>
      <c r="C221" s="411" t="s">
        <v>57</v>
      </c>
      <c r="D221" s="412" t="s">
        <v>11</v>
      </c>
      <c r="E221" s="412" t="s">
        <v>65</v>
      </c>
      <c r="F221" s="412" t="s">
        <v>479</v>
      </c>
      <c r="G221" s="412"/>
      <c r="H221" s="311">
        <f>H222+H224</f>
        <v>3071.212</v>
      </c>
      <c r="I221" s="311">
        <f>I222+I224</f>
        <v>3071.212</v>
      </c>
      <c r="J221" s="314">
        <f>J222+J224</f>
        <v>3071.212</v>
      </c>
      <c r="K221" s="463"/>
    </row>
    <row r="222" spans="1:11" ht="51">
      <c r="A222" s="309">
        <v>210</v>
      </c>
      <c r="B222" s="413" t="s">
        <v>180</v>
      </c>
      <c r="C222" s="411" t="s">
        <v>57</v>
      </c>
      <c r="D222" s="412" t="s">
        <v>11</v>
      </c>
      <c r="E222" s="412" t="s">
        <v>65</v>
      </c>
      <c r="F222" s="412" t="s">
        <v>479</v>
      </c>
      <c r="G222" s="412" t="s">
        <v>170</v>
      </c>
      <c r="H222" s="311">
        <f>H223</f>
        <v>3055.402</v>
      </c>
      <c r="I222" s="312">
        <f>I223</f>
        <v>3055.402</v>
      </c>
      <c r="J222" s="313">
        <f>J223</f>
        <v>3055.402</v>
      </c>
      <c r="K222" s="463"/>
    </row>
    <row r="223" spans="1:11" ht="12.75">
      <c r="A223" s="309">
        <v>211</v>
      </c>
      <c r="B223" s="410" t="s">
        <v>195</v>
      </c>
      <c r="C223" s="411" t="s">
        <v>57</v>
      </c>
      <c r="D223" s="412" t="s">
        <v>11</v>
      </c>
      <c r="E223" s="412" t="s">
        <v>65</v>
      </c>
      <c r="F223" s="412" t="s">
        <v>479</v>
      </c>
      <c r="G223" s="412" t="s">
        <v>140</v>
      </c>
      <c r="H223" s="311">
        <v>3055.402</v>
      </c>
      <c r="I223" s="311">
        <v>3055.402</v>
      </c>
      <c r="J223" s="314">
        <v>3055.402</v>
      </c>
      <c r="K223" s="463"/>
    </row>
    <row r="224" spans="1:11" ht="25.5">
      <c r="A224" s="309">
        <v>212</v>
      </c>
      <c r="B224" s="413" t="s">
        <v>510</v>
      </c>
      <c r="C224" s="411" t="s">
        <v>57</v>
      </c>
      <c r="D224" s="412" t="s">
        <v>11</v>
      </c>
      <c r="E224" s="412" t="s">
        <v>65</v>
      </c>
      <c r="F224" s="412" t="s">
        <v>479</v>
      </c>
      <c r="G224" s="412" t="s">
        <v>182</v>
      </c>
      <c r="H224" s="311">
        <f>H225</f>
        <v>15.81</v>
      </c>
      <c r="I224" s="312">
        <f>I225</f>
        <v>15.81</v>
      </c>
      <c r="J224" s="313">
        <f>J225</f>
        <v>15.81</v>
      </c>
      <c r="K224" s="463"/>
    </row>
    <row r="225" spans="1:11" ht="25.5">
      <c r="A225" s="309">
        <v>213</v>
      </c>
      <c r="B225" s="410" t="s">
        <v>223</v>
      </c>
      <c r="C225" s="411" t="s">
        <v>57</v>
      </c>
      <c r="D225" s="412" t="s">
        <v>11</v>
      </c>
      <c r="E225" s="412" t="s">
        <v>65</v>
      </c>
      <c r="F225" s="412" t="s">
        <v>479</v>
      </c>
      <c r="G225" s="412" t="s">
        <v>183</v>
      </c>
      <c r="H225" s="311">
        <v>15.81</v>
      </c>
      <c r="I225" s="312">
        <v>15.81</v>
      </c>
      <c r="J225" s="313">
        <v>15.81</v>
      </c>
      <c r="K225" s="463"/>
    </row>
    <row r="226" spans="1:11" ht="31.5" customHeight="1">
      <c r="A226" s="309">
        <v>214</v>
      </c>
      <c r="B226" s="410" t="s">
        <v>208</v>
      </c>
      <c r="C226" s="411" t="s">
        <v>57</v>
      </c>
      <c r="D226" s="412" t="s">
        <v>11</v>
      </c>
      <c r="E226" s="412" t="s">
        <v>65</v>
      </c>
      <c r="F226" s="412" t="s">
        <v>357</v>
      </c>
      <c r="G226" s="412"/>
      <c r="H226" s="311">
        <f>H227+H232+H237</f>
        <v>2474.9000000000005</v>
      </c>
      <c r="I226" s="311">
        <f>I227+I232+I237</f>
        <v>2474.9000000000005</v>
      </c>
      <c r="J226" s="314">
        <f>J227+J232+J237</f>
        <v>2474.9000000000005</v>
      </c>
      <c r="K226" s="463"/>
    </row>
    <row r="227" spans="1:11" ht="76.5">
      <c r="A227" s="309">
        <v>215</v>
      </c>
      <c r="B227" s="437" t="s">
        <v>785</v>
      </c>
      <c r="C227" s="411" t="s">
        <v>57</v>
      </c>
      <c r="D227" s="412" t="s">
        <v>11</v>
      </c>
      <c r="E227" s="412" t="s">
        <v>65</v>
      </c>
      <c r="F227" s="412" t="s">
        <v>361</v>
      </c>
      <c r="G227" s="412"/>
      <c r="H227" s="311">
        <f>H228+H230</f>
        <v>92.39999999999999</v>
      </c>
      <c r="I227" s="312">
        <f>I228+I230</f>
        <v>92.39999999999999</v>
      </c>
      <c r="J227" s="313">
        <f>J228+J230</f>
        <v>92.39999999999999</v>
      </c>
      <c r="K227" s="463"/>
    </row>
    <row r="228" spans="1:11" ht="51">
      <c r="A228" s="309">
        <v>216</v>
      </c>
      <c r="B228" s="410" t="s">
        <v>242</v>
      </c>
      <c r="C228" s="411" t="s">
        <v>57</v>
      </c>
      <c r="D228" s="412" t="s">
        <v>11</v>
      </c>
      <c r="E228" s="412" t="s">
        <v>65</v>
      </c>
      <c r="F228" s="412" t="s">
        <v>361</v>
      </c>
      <c r="G228" s="412" t="s">
        <v>170</v>
      </c>
      <c r="H228" s="311">
        <f>H229</f>
        <v>89.44</v>
      </c>
      <c r="I228" s="312">
        <f>I229</f>
        <v>89.44</v>
      </c>
      <c r="J228" s="313">
        <f>J229</f>
        <v>89.44</v>
      </c>
      <c r="K228" s="463"/>
    </row>
    <row r="229" spans="1:11" ht="25.5">
      <c r="A229" s="309">
        <v>217</v>
      </c>
      <c r="B229" s="410" t="s">
        <v>202</v>
      </c>
      <c r="C229" s="411" t="s">
        <v>57</v>
      </c>
      <c r="D229" s="412" t="s">
        <v>11</v>
      </c>
      <c r="E229" s="412" t="s">
        <v>65</v>
      </c>
      <c r="F229" s="412" t="s">
        <v>361</v>
      </c>
      <c r="G229" s="412" t="s">
        <v>122</v>
      </c>
      <c r="H229" s="311">
        <v>89.44</v>
      </c>
      <c r="I229" s="311">
        <v>89.44</v>
      </c>
      <c r="J229" s="314">
        <v>89.44</v>
      </c>
      <c r="K229" s="463"/>
    </row>
    <row r="230" spans="1:11" ht="25.5">
      <c r="A230" s="309">
        <v>218</v>
      </c>
      <c r="B230" s="413" t="s">
        <v>510</v>
      </c>
      <c r="C230" s="411" t="s">
        <v>57</v>
      </c>
      <c r="D230" s="412" t="s">
        <v>11</v>
      </c>
      <c r="E230" s="412" t="s">
        <v>65</v>
      </c>
      <c r="F230" s="412" t="s">
        <v>361</v>
      </c>
      <c r="G230" s="412" t="s">
        <v>182</v>
      </c>
      <c r="H230" s="311">
        <f>H231</f>
        <v>2.96</v>
      </c>
      <c r="I230" s="312">
        <f>I231</f>
        <v>2.96</v>
      </c>
      <c r="J230" s="313">
        <f>J231</f>
        <v>2.96</v>
      </c>
      <c r="K230" s="463"/>
    </row>
    <row r="231" spans="1:11" ht="25.5">
      <c r="A231" s="309">
        <v>219</v>
      </c>
      <c r="B231" s="410" t="s">
        <v>223</v>
      </c>
      <c r="C231" s="411" t="s">
        <v>57</v>
      </c>
      <c r="D231" s="412" t="s">
        <v>11</v>
      </c>
      <c r="E231" s="412" t="s">
        <v>65</v>
      </c>
      <c r="F231" s="412" t="s">
        <v>361</v>
      </c>
      <c r="G231" s="412" t="s">
        <v>183</v>
      </c>
      <c r="H231" s="311">
        <v>2.96</v>
      </c>
      <c r="I231" s="312">
        <v>2.96</v>
      </c>
      <c r="J231" s="313">
        <v>2.96</v>
      </c>
      <c r="K231" s="463"/>
    </row>
    <row r="232" spans="1:11" ht="76.5">
      <c r="A232" s="309">
        <v>220</v>
      </c>
      <c r="B232" s="437" t="s">
        <v>514</v>
      </c>
      <c r="C232" s="411" t="s">
        <v>57</v>
      </c>
      <c r="D232" s="412" t="s">
        <v>11</v>
      </c>
      <c r="E232" s="412" t="s">
        <v>65</v>
      </c>
      <c r="F232" s="412" t="s">
        <v>362</v>
      </c>
      <c r="G232" s="412"/>
      <c r="H232" s="311">
        <f>H233+H235</f>
        <v>1174.6000000000001</v>
      </c>
      <c r="I232" s="312">
        <f>I233+I235</f>
        <v>1174.6000000000001</v>
      </c>
      <c r="J232" s="313">
        <f>J233+J235</f>
        <v>1174.6000000000001</v>
      </c>
      <c r="K232" s="463"/>
    </row>
    <row r="233" spans="1:11" ht="51">
      <c r="A233" s="309">
        <v>221</v>
      </c>
      <c r="B233" s="410" t="s">
        <v>242</v>
      </c>
      <c r="C233" s="411" t="s">
        <v>57</v>
      </c>
      <c r="D233" s="412" t="s">
        <v>11</v>
      </c>
      <c r="E233" s="412" t="s">
        <v>65</v>
      </c>
      <c r="F233" s="412" t="s">
        <v>362</v>
      </c>
      <c r="G233" s="412" t="s">
        <v>170</v>
      </c>
      <c r="H233" s="311">
        <f>H234</f>
        <v>1127.2</v>
      </c>
      <c r="I233" s="312">
        <f>I234</f>
        <v>1127.2</v>
      </c>
      <c r="J233" s="313">
        <f>J234</f>
        <v>1127.2</v>
      </c>
      <c r="K233" s="463"/>
    </row>
    <row r="234" spans="1:11" ht="25.5">
      <c r="A234" s="309">
        <v>222</v>
      </c>
      <c r="B234" s="410" t="s">
        <v>202</v>
      </c>
      <c r="C234" s="411" t="s">
        <v>57</v>
      </c>
      <c r="D234" s="412" t="s">
        <v>11</v>
      </c>
      <c r="E234" s="412" t="s">
        <v>65</v>
      </c>
      <c r="F234" s="412" t="s">
        <v>362</v>
      </c>
      <c r="G234" s="412" t="s">
        <v>122</v>
      </c>
      <c r="H234" s="311">
        <v>1127.2</v>
      </c>
      <c r="I234" s="311">
        <v>1127.2</v>
      </c>
      <c r="J234" s="314">
        <v>1127.2</v>
      </c>
      <c r="K234" s="463"/>
    </row>
    <row r="235" spans="1:11" ht="25.5">
      <c r="A235" s="309">
        <v>223</v>
      </c>
      <c r="B235" s="413" t="s">
        <v>510</v>
      </c>
      <c r="C235" s="411" t="s">
        <v>57</v>
      </c>
      <c r="D235" s="412" t="s">
        <v>11</v>
      </c>
      <c r="E235" s="412" t="s">
        <v>65</v>
      </c>
      <c r="F235" s="412" t="s">
        <v>362</v>
      </c>
      <c r="G235" s="412" t="s">
        <v>182</v>
      </c>
      <c r="H235" s="311">
        <f>H236</f>
        <v>47.4</v>
      </c>
      <c r="I235" s="312">
        <f>I236</f>
        <v>47.4</v>
      </c>
      <c r="J235" s="313">
        <f>J236</f>
        <v>47.4</v>
      </c>
      <c r="K235" s="463"/>
    </row>
    <row r="236" spans="1:11" ht="25.5">
      <c r="A236" s="309">
        <v>224</v>
      </c>
      <c r="B236" s="410" t="s">
        <v>223</v>
      </c>
      <c r="C236" s="411" t="s">
        <v>57</v>
      </c>
      <c r="D236" s="412" t="s">
        <v>11</v>
      </c>
      <c r="E236" s="412" t="s">
        <v>65</v>
      </c>
      <c r="F236" s="412" t="s">
        <v>362</v>
      </c>
      <c r="G236" s="412" t="s">
        <v>183</v>
      </c>
      <c r="H236" s="311">
        <v>47.4</v>
      </c>
      <c r="I236" s="312">
        <v>47.4</v>
      </c>
      <c r="J236" s="313">
        <v>47.4</v>
      </c>
      <c r="K236" s="463"/>
    </row>
    <row r="237" spans="1:11" ht="64.5" customHeight="1">
      <c r="A237" s="309">
        <v>225</v>
      </c>
      <c r="B237" s="437" t="s">
        <v>515</v>
      </c>
      <c r="C237" s="411" t="s">
        <v>57</v>
      </c>
      <c r="D237" s="412" t="s">
        <v>11</v>
      </c>
      <c r="E237" s="412" t="s">
        <v>65</v>
      </c>
      <c r="F237" s="412" t="s">
        <v>363</v>
      </c>
      <c r="G237" s="412"/>
      <c r="H237" s="311">
        <f>H238+H241</f>
        <v>1207.9</v>
      </c>
      <c r="I237" s="312">
        <f>I238+I241</f>
        <v>1207.9</v>
      </c>
      <c r="J237" s="313">
        <f>J238+J241</f>
        <v>1207.9</v>
      </c>
      <c r="K237" s="463"/>
    </row>
    <row r="238" spans="1:11" ht="51">
      <c r="A238" s="309">
        <v>226</v>
      </c>
      <c r="B238" s="410" t="s">
        <v>242</v>
      </c>
      <c r="C238" s="411" t="s">
        <v>57</v>
      </c>
      <c r="D238" s="412" t="s">
        <v>11</v>
      </c>
      <c r="E238" s="412" t="s">
        <v>65</v>
      </c>
      <c r="F238" s="412" t="s">
        <v>363</v>
      </c>
      <c r="G238" s="412" t="s">
        <v>170</v>
      </c>
      <c r="H238" s="311">
        <f>H239</f>
        <v>1136.2</v>
      </c>
      <c r="I238" s="312">
        <f>I239</f>
        <v>1136.2</v>
      </c>
      <c r="J238" s="313">
        <f>J239</f>
        <v>1136.2</v>
      </c>
      <c r="K238" s="463"/>
    </row>
    <row r="239" spans="1:11" ht="25.5">
      <c r="A239" s="309">
        <v>227</v>
      </c>
      <c r="B239" s="410" t="s">
        <v>202</v>
      </c>
      <c r="C239" s="411" t="s">
        <v>57</v>
      </c>
      <c r="D239" s="412" t="s">
        <v>11</v>
      </c>
      <c r="E239" s="412" t="s">
        <v>65</v>
      </c>
      <c r="F239" s="412" t="s">
        <v>363</v>
      </c>
      <c r="G239" s="412" t="s">
        <v>122</v>
      </c>
      <c r="H239" s="311">
        <v>1136.2</v>
      </c>
      <c r="I239" s="311">
        <v>1136.2</v>
      </c>
      <c r="J239" s="314">
        <v>1136.2</v>
      </c>
      <c r="K239" s="463"/>
    </row>
    <row r="240" spans="1:11" ht="25.5">
      <c r="A240" s="309">
        <v>228</v>
      </c>
      <c r="B240" s="413" t="s">
        <v>510</v>
      </c>
      <c r="C240" s="411" t="s">
        <v>57</v>
      </c>
      <c r="D240" s="412" t="s">
        <v>11</v>
      </c>
      <c r="E240" s="412" t="s">
        <v>65</v>
      </c>
      <c r="F240" s="412" t="s">
        <v>363</v>
      </c>
      <c r="G240" s="412" t="s">
        <v>182</v>
      </c>
      <c r="H240" s="311">
        <f>H241</f>
        <v>71.7</v>
      </c>
      <c r="I240" s="312">
        <f>I241</f>
        <v>71.7</v>
      </c>
      <c r="J240" s="313">
        <f>J241</f>
        <v>71.7</v>
      </c>
      <c r="K240" s="463"/>
    </row>
    <row r="241" spans="1:11" ht="25.5">
      <c r="A241" s="309">
        <v>229</v>
      </c>
      <c r="B241" s="410" t="s">
        <v>223</v>
      </c>
      <c r="C241" s="411" t="s">
        <v>57</v>
      </c>
      <c r="D241" s="412" t="s">
        <v>11</v>
      </c>
      <c r="E241" s="412" t="s">
        <v>65</v>
      </c>
      <c r="F241" s="412" t="s">
        <v>363</v>
      </c>
      <c r="G241" s="412" t="s">
        <v>183</v>
      </c>
      <c r="H241" s="311">
        <v>71.7</v>
      </c>
      <c r="I241" s="312">
        <v>71.7</v>
      </c>
      <c r="J241" s="313">
        <v>71.7</v>
      </c>
      <c r="K241" s="463"/>
    </row>
    <row r="242" spans="1:11" ht="12.75">
      <c r="A242" s="309">
        <v>230</v>
      </c>
      <c r="B242" s="410" t="s">
        <v>62</v>
      </c>
      <c r="C242" s="411" t="s">
        <v>57</v>
      </c>
      <c r="D242" s="412" t="s">
        <v>103</v>
      </c>
      <c r="E242" s="412" t="s">
        <v>8</v>
      </c>
      <c r="F242" s="412"/>
      <c r="G242" s="412"/>
      <c r="H242" s="311">
        <f>H243+H253</f>
        <v>6752.314</v>
      </c>
      <c r="I242" s="312">
        <f>I243+I253</f>
        <v>6752.314</v>
      </c>
      <c r="J242" s="313">
        <f>J243+J253</f>
        <v>6752.314</v>
      </c>
      <c r="K242" s="463"/>
    </row>
    <row r="243" spans="1:11" ht="29.25" customHeight="1">
      <c r="A243" s="309">
        <v>231</v>
      </c>
      <c r="B243" s="424" t="s">
        <v>652</v>
      </c>
      <c r="C243" s="411" t="s">
        <v>57</v>
      </c>
      <c r="D243" s="421" t="s">
        <v>103</v>
      </c>
      <c r="E243" s="412" t="s">
        <v>123</v>
      </c>
      <c r="F243" s="412"/>
      <c r="G243" s="412"/>
      <c r="H243" s="311">
        <f>H244</f>
        <v>6747.6140000000005</v>
      </c>
      <c r="I243" s="312">
        <f>I244</f>
        <v>6747.6140000000005</v>
      </c>
      <c r="J243" s="313">
        <f>J244</f>
        <v>6747.6140000000005</v>
      </c>
      <c r="K243" s="463"/>
    </row>
    <row r="244" spans="1:11" ht="38.25">
      <c r="A244" s="309">
        <v>232</v>
      </c>
      <c r="B244" s="410" t="s">
        <v>443</v>
      </c>
      <c r="C244" s="411" t="s">
        <v>57</v>
      </c>
      <c r="D244" s="421" t="s">
        <v>103</v>
      </c>
      <c r="E244" s="412" t="s">
        <v>123</v>
      </c>
      <c r="F244" s="421" t="s">
        <v>442</v>
      </c>
      <c r="G244" s="421"/>
      <c r="H244" s="311">
        <f>H245+H250</f>
        <v>6747.6140000000005</v>
      </c>
      <c r="I244" s="311">
        <f>I245+I250</f>
        <v>6747.6140000000005</v>
      </c>
      <c r="J244" s="314">
        <f>J245+J250</f>
        <v>6747.6140000000005</v>
      </c>
      <c r="K244" s="463"/>
    </row>
    <row r="245" spans="1:11" ht="51">
      <c r="A245" s="309">
        <v>233</v>
      </c>
      <c r="B245" s="440" t="s">
        <v>710</v>
      </c>
      <c r="C245" s="411" t="s">
        <v>57</v>
      </c>
      <c r="D245" s="421" t="s">
        <v>103</v>
      </c>
      <c r="E245" s="412" t="s">
        <v>123</v>
      </c>
      <c r="F245" s="421" t="s">
        <v>444</v>
      </c>
      <c r="G245" s="421"/>
      <c r="H245" s="311">
        <f>H247+H249</f>
        <v>6742.629000000001</v>
      </c>
      <c r="I245" s="312">
        <f>I247+I249</f>
        <v>6742.0740000000005</v>
      </c>
      <c r="J245" s="313">
        <f>J247+J249</f>
        <v>6747.6140000000005</v>
      </c>
      <c r="K245" s="463"/>
    </row>
    <row r="246" spans="1:11" ht="51">
      <c r="A246" s="309">
        <v>234</v>
      </c>
      <c r="B246" s="413" t="s">
        <v>180</v>
      </c>
      <c r="C246" s="411" t="s">
        <v>57</v>
      </c>
      <c r="D246" s="421" t="s">
        <v>103</v>
      </c>
      <c r="E246" s="412" t="s">
        <v>123</v>
      </c>
      <c r="F246" s="421" t="s">
        <v>444</v>
      </c>
      <c r="G246" s="421" t="s">
        <v>170</v>
      </c>
      <c r="H246" s="311">
        <f>H247</f>
        <v>6611.627</v>
      </c>
      <c r="I246" s="312">
        <f>I247</f>
        <v>6611.627</v>
      </c>
      <c r="J246" s="313">
        <f>J247</f>
        <v>6611.627</v>
      </c>
      <c r="K246" s="463"/>
    </row>
    <row r="247" spans="1:11" ht="12.75">
      <c r="A247" s="309">
        <v>235</v>
      </c>
      <c r="B247" s="410" t="s">
        <v>195</v>
      </c>
      <c r="C247" s="411" t="s">
        <v>57</v>
      </c>
      <c r="D247" s="421" t="s">
        <v>103</v>
      </c>
      <c r="E247" s="412" t="s">
        <v>123</v>
      </c>
      <c r="F247" s="421" t="s">
        <v>444</v>
      </c>
      <c r="G247" s="421" t="s">
        <v>140</v>
      </c>
      <c r="H247" s="311">
        <v>6611.627</v>
      </c>
      <c r="I247" s="312">
        <v>6611.627</v>
      </c>
      <c r="J247" s="313">
        <v>6611.627</v>
      </c>
      <c r="K247" s="463"/>
    </row>
    <row r="248" spans="1:11" ht="25.5">
      <c r="A248" s="309">
        <v>236</v>
      </c>
      <c r="B248" s="413" t="s">
        <v>510</v>
      </c>
      <c r="C248" s="411" t="s">
        <v>57</v>
      </c>
      <c r="D248" s="421" t="s">
        <v>103</v>
      </c>
      <c r="E248" s="412" t="s">
        <v>123</v>
      </c>
      <c r="F248" s="421" t="s">
        <v>444</v>
      </c>
      <c r="G248" s="421" t="s">
        <v>182</v>
      </c>
      <c r="H248" s="311">
        <f>H249</f>
        <v>131.002</v>
      </c>
      <c r="I248" s="312">
        <f>I249</f>
        <v>130.447</v>
      </c>
      <c r="J248" s="313">
        <f>J249</f>
        <v>135.987</v>
      </c>
      <c r="K248" s="463"/>
    </row>
    <row r="249" spans="1:11" ht="25.5">
      <c r="A249" s="309">
        <v>237</v>
      </c>
      <c r="B249" s="410" t="s">
        <v>223</v>
      </c>
      <c r="C249" s="411" t="s">
        <v>57</v>
      </c>
      <c r="D249" s="421" t="s">
        <v>103</v>
      </c>
      <c r="E249" s="412" t="s">
        <v>123</v>
      </c>
      <c r="F249" s="421" t="s">
        <v>444</v>
      </c>
      <c r="G249" s="421" t="s">
        <v>183</v>
      </c>
      <c r="H249" s="311">
        <v>131.002</v>
      </c>
      <c r="I249" s="312">
        <v>130.447</v>
      </c>
      <c r="J249" s="313">
        <v>135.987</v>
      </c>
      <c r="K249" s="463"/>
    </row>
    <row r="250" spans="1:11" ht="51">
      <c r="A250" s="309">
        <v>238</v>
      </c>
      <c r="B250" s="441" t="s">
        <v>833</v>
      </c>
      <c r="C250" s="411" t="s">
        <v>57</v>
      </c>
      <c r="D250" s="421" t="s">
        <v>103</v>
      </c>
      <c r="E250" s="412" t="s">
        <v>123</v>
      </c>
      <c r="F250" s="421" t="s">
        <v>831</v>
      </c>
      <c r="G250" s="421"/>
      <c r="H250" s="324">
        <f aca="true" t="shared" si="16" ref="H250:J251">H251</f>
        <v>4.985</v>
      </c>
      <c r="I250" s="326">
        <f t="shared" si="16"/>
        <v>5.54</v>
      </c>
      <c r="J250" s="327">
        <f t="shared" si="16"/>
        <v>0</v>
      </c>
      <c r="K250" s="463"/>
    </row>
    <row r="251" spans="1:11" ht="25.5">
      <c r="A251" s="309">
        <v>239</v>
      </c>
      <c r="B251" s="413" t="s">
        <v>510</v>
      </c>
      <c r="C251" s="411" t="s">
        <v>57</v>
      </c>
      <c r="D251" s="421" t="s">
        <v>103</v>
      </c>
      <c r="E251" s="412" t="s">
        <v>123</v>
      </c>
      <c r="F251" s="421" t="s">
        <v>831</v>
      </c>
      <c r="G251" s="421" t="s">
        <v>182</v>
      </c>
      <c r="H251" s="324">
        <f t="shared" si="16"/>
        <v>4.985</v>
      </c>
      <c r="I251" s="326">
        <f t="shared" si="16"/>
        <v>5.54</v>
      </c>
      <c r="J251" s="327">
        <f t="shared" si="16"/>
        <v>0</v>
      </c>
      <c r="K251" s="463"/>
    </row>
    <row r="252" spans="1:11" ht="25.5">
      <c r="A252" s="309">
        <v>240</v>
      </c>
      <c r="B252" s="410" t="s">
        <v>223</v>
      </c>
      <c r="C252" s="411" t="s">
        <v>57</v>
      </c>
      <c r="D252" s="421" t="s">
        <v>103</v>
      </c>
      <c r="E252" s="412" t="s">
        <v>123</v>
      </c>
      <c r="F252" s="421" t="s">
        <v>831</v>
      </c>
      <c r="G252" s="421" t="s">
        <v>183</v>
      </c>
      <c r="H252" s="324">
        <v>4.985</v>
      </c>
      <c r="I252" s="326">
        <v>5.54</v>
      </c>
      <c r="J252" s="327">
        <v>0</v>
      </c>
      <c r="K252" s="463"/>
    </row>
    <row r="253" spans="1:11" ht="25.5">
      <c r="A253" s="309">
        <v>241</v>
      </c>
      <c r="B253" s="442" t="s">
        <v>488</v>
      </c>
      <c r="C253" s="411" t="s">
        <v>57</v>
      </c>
      <c r="D253" s="421" t="s">
        <v>103</v>
      </c>
      <c r="E253" s="412" t="s">
        <v>25</v>
      </c>
      <c r="F253" s="421"/>
      <c r="G253" s="421"/>
      <c r="H253" s="311">
        <f>H254</f>
        <v>4.7</v>
      </c>
      <c r="I253" s="312">
        <f aca="true" t="shared" si="17" ref="I253:J256">I254</f>
        <v>4.7</v>
      </c>
      <c r="J253" s="313">
        <f t="shared" si="17"/>
        <v>4.7</v>
      </c>
      <c r="K253" s="463"/>
    </row>
    <row r="254" spans="1:11" ht="38.25">
      <c r="A254" s="309">
        <v>242</v>
      </c>
      <c r="B254" s="442" t="s">
        <v>690</v>
      </c>
      <c r="C254" s="411" t="s">
        <v>57</v>
      </c>
      <c r="D254" s="421" t="s">
        <v>103</v>
      </c>
      <c r="E254" s="412" t="s">
        <v>25</v>
      </c>
      <c r="F254" s="421" t="s">
        <v>788</v>
      </c>
      <c r="G254" s="421"/>
      <c r="H254" s="311">
        <f>H255</f>
        <v>4.7</v>
      </c>
      <c r="I254" s="312">
        <f t="shared" si="17"/>
        <v>4.7</v>
      </c>
      <c r="J254" s="313">
        <f t="shared" si="17"/>
        <v>4.7</v>
      </c>
      <c r="K254" s="463"/>
    </row>
    <row r="255" spans="1:11" ht="63.75">
      <c r="A255" s="309">
        <v>243</v>
      </c>
      <c r="B255" s="443" t="s">
        <v>717</v>
      </c>
      <c r="C255" s="411" t="s">
        <v>57</v>
      </c>
      <c r="D255" s="421" t="s">
        <v>103</v>
      </c>
      <c r="E255" s="412" t="s">
        <v>25</v>
      </c>
      <c r="F255" s="421" t="s">
        <v>789</v>
      </c>
      <c r="G255" s="421"/>
      <c r="H255" s="311">
        <f>H256</f>
        <v>4.7</v>
      </c>
      <c r="I255" s="312">
        <f t="shared" si="17"/>
        <v>4.7</v>
      </c>
      <c r="J255" s="313">
        <f t="shared" si="17"/>
        <v>4.7</v>
      </c>
      <c r="K255" s="463"/>
    </row>
    <row r="256" spans="1:11" ht="25.5">
      <c r="A256" s="309">
        <v>244</v>
      </c>
      <c r="B256" s="413" t="s">
        <v>510</v>
      </c>
      <c r="C256" s="411" t="s">
        <v>57</v>
      </c>
      <c r="D256" s="421" t="s">
        <v>103</v>
      </c>
      <c r="E256" s="412" t="s">
        <v>25</v>
      </c>
      <c r="F256" s="421" t="s">
        <v>789</v>
      </c>
      <c r="G256" s="421" t="s">
        <v>182</v>
      </c>
      <c r="H256" s="311">
        <f>H257</f>
        <v>4.7</v>
      </c>
      <c r="I256" s="312">
        <f t="shared" si="17"/>
        <v>4.7</v>
      </c>
      <c r="J256" s="313">
        <f t="shared" si="17"/>
        <v>4.7</v>
      </c>
      <c r="K256" s="463"/>
    </row>
    <row r="257" spans="1:11" ht="25.5">
      <c r="A257" s="309">
        <v>245</v>
      </c>
      <c r="B257" s="410" t="s">
        <v>223</v>
      </c>
      <c r="C257" s="411" t="s">
        <v>57</v>
      </c>
      <c r="D257" s="421" t="s">
        <v>103</v>
      </c>
      <c r="E257" s="412" t="s">
        <v>25</v>
      </c>
      <c r="F257" s="421" t="s">
        <v>789</v>
      </c>
      <c r="G257" s="421" t="s">
        <v>183</v>
      </c>
      <c r="H257" s="311">
        <v>4.7</v>
      </c>
      <c r="I257" s="312">
        <v>4.7</v>
      </c>
      <c r="J257" s="313">
        <v>4.7</v>
      </c>
      <c r="K257" s="463"/>
    </row>
    <row r="258" spans="1:11" ht="12.75">
      <c r="A258" s="309">
        <v>246</v>
      </c>
      <c r="B258" s="410" t="s">
        <v>64</v>
      </c>
      <c r="C258" s="411" t="s">
        <v>57</v>
      </c>
      <c r="D258" s="412" t="s">
        <v>110</v>
      </c>
      <c r="E258" s="412" t="s">
        <v>8</v>
      </c>
      <c r="F258" s="412"/>
      <c r="G258" s="412"/>
      <c r="H258" s="311">
        <f>H267+H288+H294+H330+H280+H259</f>
        <v>58020.819</v>
      </c>
      <c r="I258" s="312">
        <f>I267+I288+I294+I330+I280+I259</f>
        <v>58819.146</v>
      </c>
      <c r="J258" s="313">
        <f>J267+J288+J294+J330+J280+J259</f>
        <v>58819.346</v>
      </c>
      <c r="K258" s="463"/>
    </row>
    <row r="259" spans="1:11" ht="12.75">
      <c r="A259" s="309">
        <v>247</v>
      </c>
      <c r="B259" s="410" t="s">
        <v>920</v>
      </c>
      <c r="C259" s="411" t="s">
        <v>57</v>
      </c>
      <c r="D259" s="412" t="s">
        <v>110</v>
      </c>
      <c r="E259" s="412" t="s">
        <v>11</v>
      </c>
      <c r="F259" s="412"/>
      <c r="G259" s="412"/>
      <c r="H259" s="311">
        <f aca="true" t="shared" si="18" ref="H259:J261">H260</f>
        <v>523</v>
      </c>
      <c r="I259" s="312">
        <f t="shared" si="18"/>
        <v>523</v>
      </c>
      <c r="J259" s="313">
        <f t="shared" si="18"/>
        <v>523</v>
      </c>
      <c r="K259" s="463"/>
    </row>
    <row r="260" spans="1:11" ht="12.75">
      <c r="A260" s="309">
        <v>248</v>
      </c>
      <c r="B260" s="410" t="s">
        <v>178</v>
      </c>
      <c r="C260" s="411" t="s">
        <v>57</v>
      </c>
      <c r="D260" s="412" t="s">
        <v>110</v>
      </c>
      <c r="E260" s="412" t="s">
        <v>11</v>
      </c>
      <c r="F260" s="412" t="s">
        <v>319</v>
      </c>
      <c r="G260" s="412"/>
      <c r="H260" s="311">
        <f t="shared" si="18"/>
        <v>523</v>
      </c>
      <c r="I260" s="312">
        <f t="shared" si="18"/>
        <v>523</v>
      </c>
      <c r="J260" s="313">
        <f t="shared" si="18"/>
        <v>523</v>
      </c>
      <c r="K260" s="463"/>
    </row>
    <row r="261" spans="1:11" ht="28.5" customHeight="1">
      <c r="A261" s="309">
        <v>249</v>
      </c>
      <c r="B261" s="410" t="s">
        <v>208</v>
      </c>
      <c r="C261" s="411" t="s">
        <v>57</v>
      </c>
      <c r="D261" s="412" t="s">
        <v>110</v>
      </c>
      <c r="E261" s="412" t="s">
        <v>11</v>
      </c>
      <c r="F261" s="412" t="s">
        <v>357</v>
      </c>
      <c r="G261" s="412"/>
      <c r="H261" s="311">
        <f t="shared" si="18"/>
        <v>523</v>
      </c>
      <c r="I261" s="312">
        <f t="shared" si="18"/>
        <v>523</v>
      </c>
      <c r="J261" s="313">
        <f t="shared" si="18"/>
        <v>523</v>
      </c>
      <c r="K261" s="463"/>
    </row>
    <row r="262" spans="1:11" ht="38.25">
      <c r="A262" s="309">
        <v>250</v>
      </c>
      <c r="B262" s="410" t="s">
        <v>933</v>
      </c>
      <c r="C262" s="411" t="s">
        <v>57</v>
      </c>
      <c r="D262" s="412" t="s">
        <v>110</v>
      </c>
      <c r="E262" s="412" t="s">
        <v>11</v>
      </c>
      <c r="F262" s="412" t="s">
        <v>921</v>
      </c>
      <c r="G262" s="412"/>
      <c r="H262" s="311">
        <f>H263+H265</f>
        <v>523</v>
      </c>
      <c r="I262" s="312">
        <f>I263+I265</f>
        <v>523</v>
      </c>
      <c r="J262" s="313">
        <f>J263+J265</f>
        <v>523</v>
      </c>
      <c r="K262" s="463"/>
    </row>
    <row r="263" spans="1:11" ht="51">
      <c r="A263" s="309">
        <v>251</v>
      </c>
      <c r="B263" s="410" t="s">
        <v>934</v>
      </c>
      <c r="C263" s="411" t="s">
        <v>57</v>
      </c>
      <c r="D263" s="412" t="s">
        <v>110</v>
      </c>
      <c r="E263" s="412" t="s">
        <v>11</v>
      </c>
      <c r="F263" s="412" t="s">
        <v>921</v>
      </c>
      <c r="G263" s="412" t="s">
        <v>170</v>
      </c>
      <c r="H263" s="311">
        <f>H264</f>
        <v>447.22</v>
      </c>
      <c r="I263" s="312">
        <f>I264</f>
        <v>447.22</v>
      </c>
      <c r="J263" s="313">
        <f>J264</f>
        <v>447.22</v>
      </c>
      <c r="K263" s="463"/>
    </row>
    <row r="264" spans="1:11" ht="25.5">
      <c r="A264" s="309">
        <v>252</v>
      </c>
      <c r="B264" s="410" t="s">
        <v>202</v>
      </c>
      <c r="C264" s="411" t="s">
        <v>57</v>
      </c>
      <c r="D264" s="412" t="s">
        <v>110</v>
      </c>
      <c r="E264" s="412" t="s">
        <v>11</v>
      </c>
      <c r="F264" s="412" t="s">
        <v>921</v>
      </c>
      <c r="G264" s="412" t="s">
        <v>122</v>
      </c>
      <c r="H264" s="311">
        <v>447.22</v>
      </c>
      <c r="I264" s="312">
        <v>447.22</v>
      </c>
      <c r="J264" s="313">
        <v>447.22</v>
      </c>
      <c r="K264" s="463"/>
    </row>
    <row r="265" spans="1:11" ht="25.5">
      <c r="A265" s="309">
        <v>253</v>
      </c>
      <c r="B265" s="413" t="s">
        <v>510</v>
      </c>
      <c r="C265" s="411" t="s">
        <v>57</v>
      </c>
      <c r="D265" s="412" t="s">
        <v>110</v>
      </c>
      <c r="E265" s="412" t="s">
        <v>11</v>
      </c>
      <c r="F265" s="412" t="s">
        <v>921</v>
      </c>
      <c r="G265" s="412" t="s">
        <v>182</v>
      </c>
      <c r="H265" s="311">
        <f>H266</f>
        <v>75.78</v>
      </c>
      <c r="I265" s="312">
        <f>I266</f>
        <v>75.78</v>
      </c>
      <c r="J265" s="313">
        <f>J266</f>
        <v>75.78</v>
      </c>
      <c r="K265" s="463"/>
    </row>
    <row r="266" spans="1:11" ht="25.5">
      <c r="A266" s="309">
        <v>254</v>
      </c>
      <c r="B266" s="410" t="s">
        <v>223</v>
      </c>
      <c r="C266" s="411" t="s">
        <v>57</v>
      </c>
      <c r="D266" s="412" t="s">
        <v>110</v>
      </c>
      <c r="E266" s="412" t="s">
        <v>11</v>
      </c>
      <c r="F266" s="412" t="s">
        <v>921</v>
      </c>
      <c r="G266" s="412" t="s">
        <v>183</v>
      </c>
      <c r="H266" s="311">
        <v>75.78</v>
      </c>
      <c r="I266" s="312">
        <v>75.78</v>
      </c>
      <c r="J266" s="313">
        <v>75.78</v>
      </c>
      <c r="K266" s="463"/>
    </row>
    <row r="267" spans="1:11" ht="12.75">
      <c r="A267" s="309">
        <v>255</v>
      </c>
      <c r="B267" s="424" t="s">
        <v>128</v>
      </c>
      <c r="C267" s="411" t="s">
        <v>57</v>
      </c>
      <c r="D267" s="412" t="s">
        <v>110</v>
      </c>
      <c r="E267" s="412" t="s">
        <v>148</v>
      </c>
      <c r="F267" s="412"/>
      <c r="G267" s="412"/>
      <c r="H267" s="311">
        <f>H268+H275</f>
        <v>2692.6310000000003</v>
      </c>
      <c r="I267" s="312">
        <f>I268+I275</f>
        <v>2692.6310000000003</v>
      </c>
      <c r="J267" s="313">
        <f>J268+J275</f>
        <v>2692.6310000000003</v>
      </c>
      <c r="K267" s="463"/>
    </row>
    <row r="268" spans="1:11" ht="25.5">
      <c r="A268" s="309">
        <v>256</v>
      </c>
      <c r="B268" s="410" t="s">
        <v>243</v>
      </c>
      <c r="C268" s="411" t="s">
        <v>57</v>
      </c>
      <c r="D268" s="412" t="s">
        <v>110</v>
      </c>
      <c r="E268" s="412" t="s">
        <v>148</v>
      </c>
      <c r="F268" s="412" t="s">
        <v>332</v>
      </c>
      <c r="G268" s="412"/>
      <c r="H268" s="311">
        <f aca="true" t="shared" si="19" ref="H268:J269">H269</f>
        <v>1222.5</v>
      </c>
      <c r="I268" s="312">
        <f t="shared" si="19"/>
        <v>1222.5</v>
      </c>
      <c r="J268" s="313">
        <f t="shared" si="19"/>
        <v>1222.5</v>
      </c>
      <c r="K268" s="463"/>
    </row>
    <row r="269" spans="1:11" ht="25.5">
      <c r="A269" s="309">
        <v>257</v>
      </c>
      <c r="B269" s="410" t="s">
        <v>227</v>
      </c>
      <c r="C269" s="411" t="s">
        <v>57</v>
      </c>
      <c r="D269" s="412" t="s">
        <v>110</v>
      </c>
      <c r="E269" s="412" t="s">
        <v>148</v>
      </c>
      <c r="F269" s="412" t="s">
        <v>364</v>
      </c>
      <c r="G269" s="412"/>
      <c r="H269" s="311">
        <f t="shared" si="19"/>
        <v>1222.5</v>
      </c>
      <c r="I269" s="312">
        <f t="shared" si="19"/>
        <v>1222.5</v>
      </c>
      <c r="J269" s="313">
        <f t="shared" si="19"/>
        <v>1222.5</v>
      </c>
      <c r="K269" s="463"/>
    </row>
    <row r="270" spans="1:11" ht="102">
      <c r="A270" s="309">
        <v>258</v>
      </c>
      <c r="B270" s="410" t="s">
        <v>790</v>
      </c>
      <c r="C270" s="411" t="s">
        <v>57</v>
      </c>
      <c r="D270" s="412" t="s">
        <v>110</v>
      </c>
      <c r="E270" s="412" t="s">
        <v>148</v>
      </c>
      <c r="F270" s="412" t="s">
        <v>365</v>
      </c>
      <c r="G270" s="412"/>
      <c r="H270" s="311">
        <f>H271+H273</f>
        <v>1222.5</v>
      </c>
      <c r="I270" s="312">
        <f>I271+I273</f>
        <v>1222.5</v>
      </c>
      <c r="J270" s="313">
        <f>J271+J273</f>
        <v>1222.5</v>
      </c>
      <c r="K270" s="463"/>
    </row>
    <row r="271" spans="1:11" ht="51">
      <c r="A271" s="309">
        <v>259</v>
      </c>
      <c r="B271" s="410" t="s">
        <v>242</v>
      </c>
      <c r="C271" s="411" t="s">
        <v>57</v>
      </c>
      <c r="D271" s="412" t="s">
        <v>110</v>
      </c>
      <c r="E271" s="412" t="s">
        <v>148</v>
      </c>
      <c r="F271" s="412" t="s">
        <v>365</v>
      </c>
      <c r="G271" s="412" t="s">
        <v>170</v>
      </c>
      <c r="H271" s="311">
        <f>H272</f>
        <v>1118.1</v>
      </c>
      <c r="I271" s="312">
        <f>I272</f>
        <v>1118.1</v>
      </c>
      <c r="J271" s="313">
        <f>J272</f>
        <v>1118.1</v>
      </c>
      <c r="K271" s="463"/>
    </row>
    <row r="272" spans="1:11" ht="25.5">
      <c r="A272" s="309">
        <v>260</v>
      </c>
      <c r="B272" s="410" t="s">
        <v>202</v>
      </c>
      <c r="C272" s="411" t="s">
        <v>57</v>
      </c>
      <c r="D272" s="412" t="s">
        <v>110</v>
      </c>
      <c r="E272" s="412" t="s">
        <v>148</v>
      </c>
      <c r="F272" s="412" t="s">
        <v>365</v>
      </c>
      <c r="G272" s="412" t="s">
        <v>122</v>
      </c>
      <c r="H272" s="311">
        <v>1118.1</v>
      </c>
      <c r="I272" s="311">
        <v>1118.1</v>
      </c>
      <c r="J272" s="314">
        <v>1118.1</v>
      </c>
      <c r="K272" s="463"/>
    </row>
    <row r="273" spans="1:11" ht="25.5">
      <c r="A273" s="309">
        <v>261</v>
      </c>
      <c r="B273" s="413" t="s">
        <v>510</v>
      </c>
      <c r="C273" s="411" t="s">
        <v>57</v>
      </c>
      <c r="D273" s="412" t="s">
        <v>110</v>
      </c>
      <c r="E273" s="412" t="s">
        <v>148</v>
      </c>
      <c r="F273" s="412" t="s">
        <v>365</v>
      </c>
      <c r="G273" s="412" t="s">
        <v>182</v>
      </c>
      <c r="H273" s="311">
        <f>H274</f>
        <v>104.4</v>
      </c>
      <c r="I273" s="312">
        <f>I274</f>
        <v>104.4</v>
      </c>
      <c r="J273" s="313">
        <f>J274</f>
        <v>104.4</v>
      </c>
      <c r="K273" s="463"/>
    </row>
    <row r="274" spans="1:11" ht="25.5">
      <c r="A274" s="309">
        <v>262</v>
      </c>
      <c r="B274" s="410" t="s">
        <v>223</v>
      </c>
      <c r="C274" s="411" t="s">
        <v>57</v>
      </c>
      <c r="D274" s="412" t="s">
        <v>110</v>
      </c>
      <c r="E274" s="412" t="s">
        <v>148</v>
      </c>
      <c r="F274" s="412" t="s">
        <v>365</v>
      </c>
      <c r="G274" s="412" t="s">
        <v>183</v>
      </c>
      <c r="H274" s="311">
        <v>104.4</v>
      </c>
      <c r="I274" s="312">
        <v>104.4</v>
      </c>
      <c r="J274" s="313">
        <v>104.4</v>
      </c>
      <c r="K274" s="463"/>
    </row>
    <row r="275" spans="1:11" ht="12.75">
      <c r="A275" s="309">
        <v>263</v>
      </c>
      <c r="B275" s="410" t="s">
        <v>178</v>
      </c>
      <c r="C275" s="411" t="s">
        <v>57</v>
      </c>
      <c r="D275" s="412" t="s">
        <v>110</v>
      </c>
      <c r="E275" s="412" t="s">
        <v>148</v>
      </c>
      <c r="F275" s="412" t="s">
        <v>319</v>
      </c>
      <c r="G275" s="412"/>
      <c r="H275" s="311">
        <f aca="true" t="shared" si="20" ref="H275:J278">H276</f>
        <v>1470.131</v>
      </c>
      <c r="I275" s="311">
        <f t="shared" si="20"/>
        <v>1470.131</v>
      </c>
      <c r="J275" s="314">
        <f t="shared" si="20"/>
        <v>1470.131</v>
      </c>
      <c r="K275" s="463"/>
    </row>
    <row r="276" spans="1:11" ht="12.75">
      <c r="A276" s="309">
        <v>264</v>
      </c>
      <c r="B276" s="410" t="s">
        <v>421</v>
      </c>
      <c r="C276" s="411" t="s">
        <v>57</v>
      </c>
      <c r="D276" s="412" t="s">
        <v>110</v>
      </c>
      <c r="E276" s="412" t="s">
        <v>148</v>
      </c>
      <c r="F276" s="412" t="s">
        <v>422</v>
      </c>
      <c r="G276" s="412"/>
      <c r="H276" s="311">
        <f t="shared" si="20"/>
        <v>1470.131</v>
      </c>
      <c r="I276" s="311">
        <f t="shared" si="20"/>
        <v>1470.131</v>
      </c>
      <c r="J276" s="314">
        <f t="shared" si="20"/>
        <v>1470.131</v>
      </c>
      <c r="K276" s="463"/>
    </row>
    <row r="277" spans="1:11" ht="76.5">
      <c r="A277" s="309">
        <v>265</v>
      </c>
      <c r="B277" s="410" t="s">
        <v>657</v>
      </c>
      <c r="C277" s="411" t="s">
        <v>57</v>
      </c>
      <c r="D277" s="412" t="s">
        <v>110</v>
      </c>
      <c r="E277" s="412" t="s">
        <v>148</v>
      </c>
      <c r="F277" s="412" t="s">
        <v>658</v>
      </c>
      <c r="G277" s="412"/>
      <c r="H277" s="311">
        <f t="shared" si="20"/>
        <v>1470.131</v>
      </c>
      <c r="I277" s="311">
        <f t="shared" si="20"/>
        <v>1470.131</v>
      </c>
      <c r="J277" s="314">
        <f t="shared" si="20"/>
        <v>1470.131</v>
      </c>
      <c r="K277" s="463"/>
    </row>
    <row r="278" spans="1:11" ht="12.75">
      <c r="A278" s="309">
        <v>266</v>
      </c>
      <c r="B278" s="410" t="s">
        <v>184</v>
      </c>
      <c r="C278" s="411" t="s">
        <v>57</v>
      </c>
      <c r="D278" s="412" t="s">
        <v>110</v>
      </c>
      <c r="E278" s="412" t="s">
        <v>148</v>
      </c>
      <c r="F278" s="412" t="s">
        <v>658</v>
      </c>
      <c r="G278" s="412" t="s">
        <v>185</v>
      </c>
      <c r="H278" s="311">
        <f t="shared" si="20"/>
        <v>1470.131</v>
      </c>
      <c r="I278" s="311">
        <f t="shared" si="20"/>
        <v>1470.131</v>
      </c>
      <c r="J278" s="314">
        <f t="shared" si="20"/>
        <v>1470.131</v>
      </c>
      <c r="K278" s="463"/>
    </row>
    <row r="279" spans="1:11" ht="38.25">
      <c r="A279" s="309">
        <v>267</v>
      </c>
      <c r="B279" s="410" t="s">
        <v>516</v>
      </c>
      <c r="C279" s="411" t="s">
        <v>57</v>
      </c>
      <c r="D279" s="412" t="s">
        <v>110</v>
      </c>
      <c r="E279" s="412" t="s">
        <v>148</v>
      </c>
      <c r="F279" s="412" t="s">
        <v>658</v>
      </c>
      <c r="G279" s="412" t="s">
        <v>197</v>
      </c>
      <c r="H279" s="311">
        <v>1470.131</v>
      </c>
      <c r="I279" s="311">
        <v>1470.131</v>
      </c>
      <c r="J279" s="314">
        <v>1470.131</v>
      </c>
      <c r="K279" s="463"/>
    </row>
    <row r="280" spans="1:11" ht="12.75">
      <c r="A280" s="309">
        <v>268</v>
      </c>
      <c r="B280" s="424" t="s">
        <v>639</v>
      </c>
      <c r="C280" s="411" t="s">
        <v>57</v>
      </c>
      <c r="D280" s="421" t="s">
        <v>110</v>
      </c>
      <c r="E280" s="421" t="s">
        <v>107</v>
      </c>
      <c r="F280" s="421"/>
      <c r="G280" s="421"/>
      <c r="H280" s="324">
        <f aca="true" t="shared" si="21" ref="H280:J282">H281</f>
        <v>3820.8</v>
      </c>
      <c r="I280" s="324">
        <f t="shared" si="21"/>
        <v>3180.6000000000004</v>
      </c>
      <c r="J280" s="325">
        <f t="shared" si="21"/>
        <v>3180.6000000000004</v>
      </c>
      <c r="K280" s="463"/>
    </row>
    <row r="281" spans="1:11" ht="12.75">
      <c r="A281" s="309">
        <v>269</v>
      </c>
      <c r="B281" s="410" t="s">
        <v>178</v>
      </c>
      <c r="C281" s="411" t="s">
        <v>57</v>
      </c>
      <c r="D281" s="412" t="s">
        <v>110</v>
      </c>
      <c r="E281" s="412" t="s">
        <v>107</v>
      </c>
      <c r="F281" s="412" t="s">
        <v>319</v>
      </c>
      <c r="G281" s="412"/>
      <c r="H281" s="311">
        <f t="shared" si="21"/>
        <v>3820.8</v>
      </c>
      <c r="I281" s="311">
        <f t="shared" si="21"/>
        <v>3180.6000000000004</v>
      </c>
      <c r="J281" s="314">
        <f t="shared" si="21"/>
        <v>3180.6000000000004</v>
      </c>
      <c r="K281" s="463"/>
    </row>
    <row r="282" spans="1:11" ht="30.75" customHeight="1">
      <c r="A282" s="309">
        <v>270</v>
      </c>
      <c r="B282" s="410" t="s">
        <v>208</v>
      </c>
      <c r="C282" s="411" t="s">
        <v>57</v>
      </c>
      <c r="D282" s="412" t="s">
        <v>110</v>
      </c>
      <c r="E282" s="412" t="s">
        <v>107</v>
      </c>
      <c r="F282" s="412" t="s">
        <v>357</v>
      </c>
      <c r="G282" s="412"/>
      <c r="H282" s="311">
        <f t="shared" si="21"/>
        <v>3820.8</v>
      </c>
      <c r="I282" s="311">
        <f t="shared" si="21"/>
        <v>3180.6000000000004</v>
      </c>
      <c r="J282" s="314">
        <f t="shared" si="21"/>
        <v>3180.6000000000004</v>
      </c>
      <c r="K282" s="463"/>
    </row>
    <row r="283" spans="1:11" ht="63.75">
      <c r="A283" s="309">
        <v>271</v>
      </c>
      <c r="B283" s="437" t="s">
        <v>791</v>
      </c>
      <c r="C283" s="411" t="s">
        <v>57</v>
      </c>
      <c r="D283" s="412" t="s">
        <v>110</v>
      </c>
      <c r="E283" s="412" t="s">
        <v>107</v>
      </c>
      <c r="F283" s="412" t="s">
        <v>640</v>
      </c>
      <c r="G283" s="412"/>
      <c r="H283" s="311">
        <f>H284+H286</f>
        <v>3820.8</v>
      </c>
      <c r="I283" s="311">
        <f>I284+I286</f>
        <v>3180.6000000000004</v>
      </c>
      <c r="J283" s="314">
        <f>J284+J286</f>
        <v>3180.6000000000004</v>
      </c>
      <c r="K283" s="463"/>
    </row>
    <row r="284" spans="1:11" s="287" customFormat="1" ht="51">
      <c r="A284" s="309">
        <v>272</v>
      </c>
      <c r="B284" s="410" t="s">
        <v>242</v>
      </c>
      <c r="C284" s="411" t="s">
        <v>57</v>
      </c>
      <c r="D284" s="412" t="s">
        <v>110</v>
      </c>
      <c r="E284" s="412" t="s">
        <v>107</v>
      </c>
      <c r="F284" s="412" t="s">
        <v>640</v>
      </c>
      <c r="G284" s="412" t="s">
        <v>170</v>
      </c>
      <c r="H284" s="311">
        <f>H285</f>
        <v>2539.8</v>
      </c>
      <c r="I284" s="312">
        <f>I285</f>
        <v>2539.8</v>
      </c>
      <c r="J284" s="313">
        <f>J285</f>
        <v>2539.8</v>
      </c>
      <c r="K284" s="464"/>
    </row>
    <row r="285" spans="1:11" s="287" customFormat="1" ht="25.5">
      <c r="A285" s="309">
        <v>273</v>
      </c>
      <c r="B285" s="410" t="s">
        <v>202</v>
      </c>
      <c r="C285" s="411" t="s">
        <v>57</v>
      </c>
      <c r="D285" s="412" t="s">
        <v>110</v>
      </c>
      <c r="E285" s="412" t="s">
        <v>107</v>
      </c>
      <c r="F285" s="412" t="s">
        <v>640</v>
      </c>
      <c r="G285" s="412" t="s">
        <v>122</v>
      </c>
      <c r="H285" s="311">
        <v>2539.8</v>
      </c>
      <c r="I285" s="311">
        <v>2539.8</v>
      </c>
      <c r="J285" s="314">
        <v>2539.8</v>
      </c>
      <c r="K285" s="464"/>
    </row>
    <row r="286" spans="1:11" s="287" customFormat="1" ht="25.5">
      <c r="A286" s="309">
        <v>274</v>
      </c>
      <c r="B286" s="413" t="s">
        <v>510</v>
      </c>
      <c r="C286" s="411" t="s">
        <v>57</v>
      </c>
      <c r="D286" s="412" t="s">
        <v>110</v>
      </c>
      <c r="E286" s="412" t="s">
        <v>107</v>
      </c>
      <c r="F286" s="412" t="s">
        <v>640</v>
      </c>
      <c r="G286" s="412" t="s">
        <v>182</v>
      </c>
      <c r="H286" s="311">
        <f>H287</f>
        <v>1281</v>
      </c>
      <c r="I286" s="312">
        <f>I287</f>
        <v>640.8</v>
      </c>
      <c r="J286" s="313">
        <f>J287</f>
        <v>640.8</v>
      </c>
      <c r="K286" s="464"/>
    </row>
    <row r="287" spans="1:11" s="287" customFormat="1" ht="25.5">
      <c r="A287" s="309">
        <v>275</v>
      </c>
      <c r="B287" s="410" t="s">
        <v>223</v>
      </c>
      <c r="C287" s="411" t="s">
        <v>57</v>
      </c>
      <c r="D287" s="412" t="s">
        <v>110</v>
      </c>
      <c r="E287" s="412" t="s">
        <v>107</v>
      </c>
      <c r="F287" s="412" t="s">
        <v>640</v>
      </c>
      <c r="G287" s="412" t="s">
        <v>183</v>
      </c>
      <c r="H287" s="311">
        <v>1281</v>
      </c>
      <c r="I287" s="312">
        <v>640.8</v>
      </c>
      <c r="J287" s="313">
        <v>640.8</v>
      </c>
      <c r="K287" s="464"/>
    </row>
    <row r="288" spans="1:11" ht="12.75">
      <c r="A288" s="309">
        <v>276</v>
      </c>
      <c r="B288" s="424" t="s">
        <v>119</v>
      </c>
      <c r="C288" s="411" t="s">
        <v>57</v>
      </c>
      <c r="D288" s="421" t="s">
        <v>110</v>
      </c>
      <c r="E288" s="421" t="s">
        <v>106</v>
      </c>
      <c r="F288" s="421"/>
      <c r="G288" s="421"/>
      <c r="H288" s="324">
        <f>H289</f>
        <v>37967.352</v>
      </c>
      <c r="I288" s="326">
        <f aca="true" t="shared" si="22" ref="H288:J290">I289</f>
        <v>37967.352</v>
      </c>
      <c r="J288" s="327">
        <f t="shared" si="22"/>
        <v>37967.352</v>
      </c>
      <c r="K288" s="463"/>
    </row>
    <row r="289" spans="1:11" ht="25.5">
      <c r="A289" s="309">
        <v>277</v>
      </c>
      <c r="B289" s="424" t="s">
        <v>255</v>
      </c>
      <c r="C289" s="411" t="s">
        <v>57</v>
      </c>
      <c r="D289" s="421" t="s">
        <v>110</v>
      </c>
      <c r="E289" s="421" t="s">
        <v>106</v>
      </c>
      <c r="F289" s="421" t="s">
        <v>328</v>
      </c>
      <c r="G289" s="421"/>
      <c r="H289" s="324">
        <f t="shared" si="22"/>
        <v>37967.352</v>
      </c>
      <c r="I289" s="326">
        <f t="shared" si="22"/>
        <v>37967.352</v>
      </c>
      <c r="J289" s="327">
        <f t="shared" si="22"/>
        <v>37967.352</v>
      </c>
      <c r="K289" s="463"/>
    </row>
    <row r="290" spans="1:11" ht="25.5">
      <c r="A290" s="309">
        <v>278</v>
      </c>
      <c r="B290" s="424" t="s">
        <v>280</v>
      </c>
      <c r="C290" s="411" t="s">
        <v>57</v>
      </c>
      <c r="D290" s="421" t="s">
        <v>110</v>
      </c>
      <c r="E290" s="421" t="s">
        <v>106</v>
      </c>
      <c r="F290" s="421" t="s">
        <v>329</v>
      </c>
      <c r="G290" s="421"/>
      <c r="H290" s="324">
        <f>H291</f>
        <v>37967.352</v>
      </c>
      <c r="I290" s="326">
        <f t="shared" si="22"/>
        <v>37967.352</v>
      </c>
      <c r="J290" s="327">
        <f t="shared" si="22"/>
        <v>37967.352</v>
      </c>
      <c r="K290" s="463"/>
    </row>
    <row r="291" spans="1:11" ht="69.75" customHeight="1">
      <c r="A291" s="309">
        <v>279</v>
      </c>
      <c r="B291" s="424" t="s">
        <v>447</v>
      </c>
      <c r="C291" s="411" t="s">
        <v>57</v>
      </c>
      <c r="D291" s="421" t="s">
        <v>110</v>
      </c>
      <c r="E291" s="421" t="s">
        <v>106</v>
      </c>
      <c r="F291" s="421" t="s">
        <v>448</v>
      </c>
      <c r="G291" s="421"/>
      <c r="H291" s="324">
        <f>H293</f>
        <v>37967.352</v>
      </c>
      <c r="I291" s="326">
        <f>I293</f>
        <v>37967.352</v>
      </c>
      <c r="J291" s="327">
        <f>J293</f>
        <v>37967.352</v>
      </c>
      <c r="K291" s="463"/>
    </row>
    <row r="292" spans="1:11" ht="25.5">
      <c r="A292" s="309">
        <v>280</v>
      </c>
      <c r="B292" s="413" t="s">
        <v>510</v>
      </c>
      <c r="C292" s="411" t="s">
        <v>57</v>
      </c>
      <c r="D292" s="421" t="s">
        <v>110</v>
      </c>
      <c r="E292" s="421" t="s">
        <v>106</v>
      </c>
      <c r="F292" s="421" t="s">
        <v>448</v>
      </c>
      <c r="G292" s="421" t="s">
        <v>182</v>
      </c>
      <c r="H292" s="324">
        <f>H293</f>
        <v>37967.352</v>
      </c>
      <c r="I292" s="326">
        <f>I293</f>
        <v>37967.352</v>
      </c>
      <c r="J292" s="327">
        <f>J293</f>
        <v>37967.352</v>
      </c>
      <c r="K292" s="463"/>
    </row>
    <row r="293" spans="1:11" ht="25.5">
      <c r="A293" s="309">
        <v>281</v>
      </c>
      <c r="B293" s="410" t="s">
        <v>223</v>
      </c>
      <c r="C293" s="411" t="s">
        <v>57</v>
      </c>
      <c r="D293" s="421" t="s">
        <v>110</v>
      </c>
      <c r="E293" s="421" t="s">
        <v>106</v>
      </c>
      <c r="F293" s="421" t="s">
        <v>448</v>
      </c>
      <c r="G293" s="421" t="s">
        <v>183</v>
      </c>
      <c r="H293" s="324">
        <v>37967.352</v>
      </c>
      <c r="I293" s="324">
        <v>37967.352</v>
      </c>
      <c r="J293" s="325">
        <v>37967.352</v>
      </c>
      <c r="K293" s="463"/>
    </row>
    <row r="294" spans="1:11" ht="12.75">
      <c r="A294" s="309">
        <v>282</v>
      </c>
      <c r="B294" s="424" t="s">
        <v>154</v>
      </c>
      <c r="C294" s="411" t="s">
        <v>57</v>
      </c>
      <c r="D294" s="421" t="s">
        <v>110</v>
      </c>
      <c r="E294" s="412" t="s">
        <v>109</v>
      </c>
      <c r="F294" s="421"/>
      <c r="G294" s="421"/>
      <c r="H294" s="324">
        <f>H295+H303</f>
        <v>11590.536</v>
      </c>
      <c r="I294" s="324">
        <f>I295+I303</f>
        <v>13029.063</v>
      </c>
      <c r="J294" s="325">
        <f>J295+J303</f>
        <v>13029.263</v>
      </c>
      <c r="K294" s="463"/>
    </row>
    <row r="295" spans="1:11" ht="25.5">
      <c r="A295" s="309">
        <v>283</v>
      </c>
      <c r="B295" s="424" t="s">
        <v>255</v>
      </c>
      <c r="C295" s="411" t="s">
        <v>57</v>
      </c>
      <c r="D295" s="421" t="s">
        <v>110</v>
      </c>
      <c r="E295" s="412" t="s">
        <v>109</v>
      </c>
      <c r="F295" s="421" t="s">
        <v>328</v>
      </c>
      <c r="G295" s="421"/>
      <c r="H295" s="324">
        <f aca="true" t="shared" si="23" ref="H295:J298">H296</f>
        <v>11491.971</v>
      </c>
      <c r="I295" s="324">
        <f t="shared" si="23"/>
        <v>12925.471</v>
      </c>
      <c r="J295" s="325">
        <f t="shared" si="23"/>
        <v>12925.671</v>
      </c>
      <c r="K295" s="463"/>
    </row>
    <row r="296" spans="1:11" ht="12.75">
      <c r="A296" s="309">
        <v>284</v>
      </c>
      <c r="B296" s="424" t="s">
        <v>264</v>
      </c>
      <c r="C296" s="411" t="s">
        <v>57</v>
      </c>
      <c r="D296" s="421" t="s">
        <v>110</v>
      </c>
      <c r="E296" s="412" t="s">
        <v>109</v>
      </c>
      <c r="F296" s="421" t="s">
        <v>330</v>
      </c>
      <c r="G296" s="421"/>
      <c r="H296" s="324">
        <f>H297+H300</f>
        <v>11491.971</v>
      </c>
      <c r="I296" s="324">
        <f>I297+I300</f>
        <v>12925.471</v>
      </c>
      <c r="J296" s="327">
        <f>J297+J300</f>
        <v>12925.671</v>
      </c>
      <c r="K296" s="463"/>
    </row>
    <row r="297" spans="1:11" ht="76.5">
      <c r="A297" s="309">
        <v>285</v>
      </c>
      <c r="B297" s="424" t="s">
        <v>268</v>
      </c>
      <c r="C297" s="411" t="s">
        <v>57</v>
      </c>
      <c r="D297" s="421" t="s">
        <v>110</v>
      </c>
      <c r="E297" s="412" t="s">
        <v>109</v>
      </c>
      <c r="F297" s="421" t="s">
        <v>331</v>
      </c>
      <c r="G297" s="421"/>
      <c r="H297" s="324">
        <f t="shared" si="23"/>
        <v>1082.071</v>
      </c>
      <c r="I297" s="326">
        <f t="shared" si="23"/>
        <v>1080.971</v>
      </c>
      <c r="J297" s="327">
        <f t="shared" si="23"/>
        <v>1081.171</v>
      </c>
      <c r="K297" s="463"/>
    </row>
    <row r="298" spans="1:11" ht="25.5">
      <c r="A298" s="309">
        <v>286</v>
      </c>
      <c r="B298" s="413" t="s">
        <v>510</v>
      </c>
      <c r="C298" s="411" t="s">
        <v>57</v>
      </c>
      <c r="D298" s="421" t="s">
        <v>110</v>
      </c>
      <c r="E298" s="412" t="s">
        <v>109</v>
      </c>
      <c r="F298" s="421" t="s">
        <v>331</v>
      </c>
      <c r="G298" s="421" t="s">
        <v>182</v>
      </c>
      <c r="H298" s="324">
        <f t="shared" si="23"/>
        <v>1082.071</v>
      </c>
      <c r="I298" s="326">
        <f t="shared" si="23"/>
        <v>1080.971</v>
      </c>
      <c r="J298" s="327">
        <f t="shared" si="23"/>
        <v>1081.171</v>
      </c>
      <c r="K298" s="463"/>
    </row>
    <row r="299" spans="1:11" ht="25.5">
      <c r="A299" s="309">
        <v>287</v>
      </c>
      <c r="B299" s="410" t="s">
        <v>223</v>
      </c>
      <c r="C299" s="411" t="s">
        <v>57</v>
      </c>
      <c r="D299" s="421" t="s">
        <v>110</v>
      </c>
      <c r="E299" s="412" t="s">
        <v>109</v>
      </c>
      <c r="F299" s="421" t="s">
        <v>331</v>
      </c>
      <c r="G299" s="421" t="s">
        <v>183</v>
      </c>
      <c r="H299" s="324">
        <v>1082.071</v>
      </c>
      <c r="I299" s="326">
        <v>1080.971</v>
      </c>
      <c r="J299" s="327">
        <v>1081.171</v>
      </c>
      <c r="K299" s="463"/>
    </row>
    <row r="300" spans="1:11" ht="51">
      <c r="A300" s="309">
        <v>288</v>
      </c>
      <c r="B300" s="410" t="s">
        <v>829</v>
      </c>
      <c r="C300" s="411" t="s">
        <v>57</v>
      </c>
      <c r="D300" s="421" t="s">
        <v>110</v>
      </c>
      <c r="E300" s="412" t="s">
        <v>109</v>
      </c>
      <c r="F300" s="421" t="s">
        <v>830</v>
      </c>
      <c r="G300" s="421"/>
      <c r="H300" s="324">
        <f aca="true" t="shared" si="24" ref="H300:J301">H301</f>
        <v>10409.9</v>
      </c>
      <c r="I300" s="326">
        <f t="shared" si="24"/>
        <v>11844.5</v>
      </c>
      <c r="J300" s="327">
        <f t="shared" si="24"/>
        <v>11844.5</v>
      </c>
      <c r="K300" s="463"/>
    </row>
    <row r="301" spans="1:11" ht="25.5">
      <c r="A301" s="309">
        <v>289</v>
      </c>
      <c r="B301" s="413" t="s">
        <v>510</v>
      </c>
      <c r="C301" s="411" t="s">
        <v>57</v>
      </c>
      <c r="D301" s="421" t="s">
        <v>110</v>
      </c>
      <c r="E301" s="412" t="s">
        <v>109</v>
      </c>
      <c r="F301" s="421" t="s">
        <v>830</v>
      </c>
      <c r="G301" s="421" t="s">
        <v>182</v>
      </c>
      <c r="H301" s="324">
        <f t="shared" si="24"/>
        <v>10409.9</v>
      </c>
      <c r="I301" s="326">
        <f t="shared" si="24"/>
        <v>11844.5</v>
      </c>
      <c r="J301" s="327">
        <f t="shared" si="24"/>
        <v>11844.5</v>
      </c>
      <c r="K301" s="463"/>
    </row>
    <row r="302" spans="1:11" ht="25.5">
      <c r="A302" s="309">
        <v>290</v>
      </c>
      <c r="B302" s="410" t="s">
        <v>223</v>
      </c>
      <c r="C302" s="411" t="s">
        <v>57</v>
      </c>
      <c r="D302" s="421" t="s">
        <v>110</v>
      </c>
      <c r="E302" s="412" t="s">
        <v>109</v>
      </c>
      <c r="F302" s="421" t="s">
        <v>830</v>
      </c>
      <c r="G302" s="421" t="s">
        <v>183</v>
      </c>
      <c r="H302" s="324">
        <f>11844.5-1434.6</f>
        <v>10409.9</v>
      </c>
      <c r="I302" s="326">
        <v>11844.5</v>
      </c>
      <c r="J302" s="327">
        <v>11844.5</v>
      </c>
      <c r="K302" s="463"/>
    </row>
    <row r="303" spans="1:11" ht="12.75">
      <c r="A303" s="309">
        <v>291</v>
      </c>
      <c r="B303" s="410" t="s">
        <v>178</v>
      </c>
      <c r="C303" s="411" t="s">
        <v>57</v>
      </c>
      <c r="D303" s="421" t="s">
        <v>110</v>
      </c>
      <c r="E303" s="412" t="s">
        <v>109</v>
      </c>
      <c r="F303" s="421" t="s">
        <v>319</v>
      </c>
      <c r="G303" s="421"/>
      <c r="H303" s="326">
        <f>H304</f>
        <v>98.565</v>
      </c>
      <c r="I303" s="326">
        <f>I304</f>
        <v>103.59199999999998</v>
      </c>
      <c r="J303" s="327">
        <f>J304</f>
        <v>103.59199999999998</v>
      </c>
      <c r="K303" s="463"/>
    </row>
    <row r="304" spans="1:11" ht="63.75">
      <c r="A304" s="309">
        <v>292</v>
      </c>
      <c r="B304" s="410" t="s">
        <v>318</v>
      </c>
      <c r="C304" s="411" t="s">
        <v>57</v>
      </c>
      <c r="D304" s="421" t="s">
        <v>110</v>
      </c>
      <c r="E304" s="412" t="s">
        <v>109</v>
      </c>
      <c r="F304" s="421" t="s">
        <v>322</v>
      </c>
      <c r="G304" s="421"/>
      <c r="H304" s="326">
        <f>H305+H310+H320+H325+H315</f>
        <v>98.565</v>
      </c>
      <c r="I304" s="326">
        <f>I305+I310+I320+I325+I315</f>
        <v>103.59199999999998</v>
      </c>
      <c r="J304" s="327">
        <f>J305+J310+J320+J325+J315</f>
        <v>103.59199999999998</v>
      </c>
      <c r="K304" s="463"/>
    </row>
    <row r="305" spans="1:11" ht="76.5">
      <c r="A305" s="309">
        <v>293</v>
      </c>
      <c r="B305" s="410" t="s">
        <v>853</v>
      </c>
      <c r="C305" s="411" t="s">
        <v>57</v>
      </c>
      <c r="D305" s="421" t="s">
        <v>110</v>
      </c>
      <c r="E305" s="412" t="s">
        <v>109</v>
      </c>
      <c r="F305" s="421" t="s">
        <v>854</v>
      </c>
      <c r="G305" s="421"/>
      <c r="H305" s="324">
        <f>H306+H308</f>
        <v>14.802999999999999</v>
      </c>
      <c r="I305" s="326">
        <f>I306+I308</f>
        <v>15.558</v>
      </c>
      <c r="J305" s="327">
        <f>J306+J308</f>
        <v>15.558</v>
      </c>
      <c r="K305" s="463"/>
    </row>
    <row r="306" spans="1:11" ht="51">
      <c r="A306" s="309">
        <v>294</v>
      </c>
      <c r="B306" s="410" t="s">
        <v>180</v>
      </c>
      <c r="C306" s="411" t="s">
        <v>57</v>
      </c>
      <c r="D306" s="421" t="s">
        <v>110</v>
      </c>
      <c r="E306" s="412" t="s">
        <v>109</v>
      </c>
      <c r="F306" s="421" t="s">
        <v>854</v>
      </c>
      <c r="G306" s="421" t="s">
        <v>170</v>
      </c>
      <c r="H306" s="324">
        <f>H307</f>
        <v>11.466</v>
      </c>
      <c r="I306" s="326">
        <f>I307</f>
        <v>12.051</v>
      </c>
      <c r="J306" s="327">
        <f>J307</f>
        <v>12.051</v>
      </c>
      <c r="K306" s="463"/>
    </row>
    <row r="307" spans="1:11" ht="12.75">
      <c r="A307" s="309">
        <v>295</v>
      </c>
      <c r="B307" s="410" t="s">
        <v>195</v>
      </c>
      <c r="C307" s="411" t="s">
        <v>57</v>
      </c>
      <c r="D307" s="421" t="s">
        <v>110</v>
      </c>
      <c r="E307" s="412" t="s">
        <v>109</v>
      </c>
      <c r="F307" s="421" t="s">
        <v>854</v>
      </c>
      <c r="G307" s="421" t="s">
        <v>140</v>
      </c>
      <c r="H307" s="324">
        <v>11.466</v>
      </c>
      <c r="I307" s="326">
        <v>12.051</v>
      </c>
      <c r="J307" s="327">
        <v>12.051</v>
      </c>
      <c r="K307" s="463"/>
    </row>
    <row r="308" spans="1:11" ht="25.5">
      <c r="A308" s="309">
        <v>296</v>
      </c>
      <c r="B308" s="410" t="s">
        <v>510</v>
      </c>
      <c r="C308" s="411" t="s">
        <v>57</v>
      </c>
      <c r="D308" s="421" t="s">
        <v>110</v>
      </c>
      <c r="E308" s="412" t="s">
        <v>109</v>
      </c>
      <c r="F308" s="421" t="s">
        <v>854</v>
      </c>
      <c r="G308" s="421" t="s">
        <v>182</v>
      </c>
      <c r="H308" s="324">
        <f>H309</f>
        <v>3.337</v>
      </c>
      <c r="I308" s="326">
        <f>I309</f>
        <v>3.507</v>
      </c>
      <c r="J308" s="327">
        <f>J309</f>
        <v>3.507</v>
      </c>
      <c r="K308" s="463"/>
    </row>
    <row r="309" spans="1:11" ht="25.5">
      <c r="A309" s="309">
        <v>297</v>
      </c>
      <c r="B309" s="410" t="s">
        <v>223</v>
      </c>
      <c r="C309" s="411" t="s">
        <v>57</v>
      </c>
      <c r="D309" s="421" t="s">
        <v>110</v>
      </c>
      <c r="E309" s="412" t="s">
        <v>109</v>
      </c>
      <c r="F309" s="421" t="s">
        <v>854</v>
      </c>
      <c r="G309" s="421" t="s">
        <v>183</v>
      </c>
      <c r="H309" s="324">
        <v>3.337</v>
      </c>
      <c r="I309" s="326">
        <v>3.507</v>
      </c>
      <c r="J309" s="327">
        <v>3.507</v>
      </c>
      <c r="K309" s="463"/>
    </row>
    <row r="310" spans="1:11" ht="76.5">
      <c r="A310" s="309">
        <v>298</v>
      </c>
      <c r="B310" s="410" t="s">
        <v>855</v>
      </c>
      <c r="C310" s="411" t="s">
        <v>57</v>
      </c>
      <c r="D310" s="421" t="s">
        <v>110</v>
      </c>
      <c r="E310" s="412" t="s">
        <v>109</v>
      </c>
      <c r="F310" s="421" t="s">
        <v>856</v>
      </c>
      <c r="G310" s="421"/>
      <c r="H310" s="324">
        <f>H311+H313</f>
        <v>18.079</v>
      </c>
      <c r="I310" s="326">
        <f>I311+I313</f>
        <v>19.001</v>
      </c>
      <c r="J310" s="327">
        <f>J311+J313</f>
        <v>19.001</v>
      </c>
      <c r="K310" s="463"/>
    </row>
    <row r="311" spans="1:11" ht="51">
      <c r="A311" s="309">
        <v>299</v>
      </c>
      <c r="B311" s="410" t="s">
        <v>180</v>
      </c>
      <c r="C311" s="411" t="s">
        <v>57</v>
      </c>
      <c r="D311" s="421" t="s">
        <v>110</v>
      </c>
      <c r="E311" s="412" t="s">
        <v>109</v>
      </c>
      <c r="F311" s="421" t="s">
        <v>856</v>
      </c>
      <c r="G311" s="421" t="s">
        <v>170</v>
      </c>
      <c r="H311" s="324">
        <f>H312</f>
        <v>14.742</v>
      </c>
      <c r="I311" s="326">
        <f>I312</f>
        <v>15.494</v>
      </c>
      <c r="J311" s="327">
        <f>J312</f>
        <v>15.494</v>
      </c>
      <c r="K311" s="463"/>
    </row>
    <row r="312" spans="1:11" ht="12.75">
      <c r="A312" s="309">
        <v>300</v>
      </c>
      <c r="B312" s="410" t="s">
        <v>195</v>
      </c>
      <c r="C312" s="411" t="s">
        <v>57</v>
      </c>
      <c r="D312" s="421" t="s">
        <v>110</v>
      </c>
      <c r="E312" s="412" t="s">
        <v>109</v>
      </c>
      <c r="F312" s="421" t="s">
        <v>856</v>
      </c>
      <c r="G312" s="421" t="s">
        <v>140</v>
      </c>
      <c r="H312" s="324">
        <v>14.742</v>
      </c>
      <c r="I312" s="326">
        <v>15.494</v>
      </c>
      <c r="J312" s="327">
        <v>15.494</v>
      </c>
      <c r="K312" s="463"/>
    </row>
    <row r="313" spans="1:11" ht="25.5">
      <c r="A313" s="309">
        <v>301</v>
      </c>
      <c r="B313" s="410" t="s">
        <v>510</v>
      </c>
      <c r="C313" s="411" t="s">
        <v>57</v>
      </c>
      <c r="D313" s="421" t="s">
        <v>110</v>
      </c>
      <c r="E313" s="412" t="s">
        <v>109</v>
      </c>
      <c r="F313" s="421" t="s">
        <v>856</v>
      </c>
      <c r="G313" s="421" t="s">
        <v>182</v>
      </c>
      <c r="H313" s="324">
        <f>H314</f>
        <v>3.337</v>
      </c>
      <c r="I313" s="326">
        <f>I314</f>
        <v>3.507</v>
      </c>
      <c r="J313" s="327">
        <f>J314</f>
        <v>3.507</v>
      </c>
      <c r="K313" s="463"/>
    </row>
    <row r="314" spans="1:11" ht="25.5">
      <c r="A314" s="309">
        <v>302</v>
      </c>
      <c r="B314" s="410" t="s">
        <v>223</v>
      </c>
      <c r="C314" s="411" t="s">
        <v>57</v>
      </c>
      <c r="D314" s="421" t="s">
        <v>110</v>
      </c>
      <c r="E314" s="412" t="s">
        <v>109</v>
      </c>
      <c r="F314" s="421" t="s">
        <v>856</v>
      </c>
      <c r="G314" s="421" t="s">
        <v>183</v>
      </c>
      <c r="H314" s="324">
        <v>3.337</v>
      </c>
      <c r="I314" s="326">
        <v>3.507</v>
      </c>
      <c r="J314" s="327">
        <v>3.507</v>
      </c>
      <c r="K314" s="463"/>
    </row>
    <row r="315" spans="1:11" ht="76.5">
      <c r="A315" s="309">
        <v>303</v>
      </c>
      <c r="B315" s="410" t="s">
        <v>922</v>
      </c>
      <c r="C315" s="411" t="s">
        <v>57</v>
      </c>
      <c r="D315" s="421" t="s">
        <v>110</v>
      </c>
      <c r="E315" s="412" t="s">
        <v>109</v>
      </c>
      <c r="F315" s="421" t="s">
        <v>923</v>
      </c>
      <c r="G315" s="421"/>
      <c r="H315" s="324">
        <f>H316+H318</f>
        <v>19.697000000000003</v>
      </c>
      <c r="I315" s="326">
        <f>I316+I318</f>
        <v>20.701</v>
      </c>
      <c r="J315" s="327">
        <f>J316+J318</f>
        <v>20.701</v>
      </c>
      <c r="K315" s="463"/>
    </row>
    <row r="316" spans="1:11" ht="51">
      <c r="A316" s="309">
        <v>304</v>
      </c>
      <c r="B316" s="410" t="s">
        <v>180</v>
      </c>
      <c r="C316" s="411" t="s">
        <v>57</v>
      </c>
      <c r="D316" s="421" t="s">
        <v>110</v>
      </c>
      <c r="E316" s="412" t="s">
        <v>109</v>
      </c>
      <c r="F316" s="421" t="s">
        <v>923</v>
      </c>
      <c r="G316" s="421" t="s">
        <v>170</v>
      </c>
      <c r="H316" s="324">
        <f>H317</f>
        <v>17.472</v>
      </c>
      <c r="I316" s="326">
        <f>I317</f>
        <v>18.363</v>
      </c>
      <c r="J316" s="327">
        <f>J317</f>
        <v>18.363</v>
      </c>
      <c r="K316" s="463"/>
    </row>
    <row r="317" spans="1:11" ht="12.75">
      <c r="A317" s="309">
        <v>305</v>
      </c>
      <c r="B317" s="410" t="s">
        <v>195</v>
      </c>
      <c r="C317" s="411" t="s">
        <v>57</v>
      </c>
      <c r="D317" s="421" t="s">
        <v>110</v>
      </c>
      <c r="E317" s="412" t="s">
        <v>109</v>
      </c>
      <c r="F317" s="421" t="s">
        <v>923</v>
      </c>
      <c r="G317" s="421" t="s">
        <v>140</v>
      </c>
      <c r="H317" s="324">
        <v>17.472</v>
      </c>
      <c r="I317" s="326">
        <v>18.363</v>
      </c>
      <c r="J317" s="327">
        <v>18.363</v>
      </c>
      <c r="K317" s="463"/>
    </row>
    <row r="318" spans="1:11" ht="25.5">
      <c r="A318" s="309">
        <v>306</v>
      </c>
      <c r="B318" s="410" t="s">
        <v>510</v>
      </c>
      <c r="C318" s="411" t="s">
        <v>57</v>
      </c>
      <c r="D318" s="421" t="s">
        <v>110</v>
      </c>
      <c r="E318" s="412" t="s">
        <v>109</v>
      </c>
      <c r="F318" s="421" t="s">
        <v>923</v>
      </c>
      <c r="G318" s="421" t="s">
        <v>182</v>
      </c>
      <c r="H318" s="324">
        <f>H319</f>
        <v>2.225</v>
      </c>
      <c r="I318" s="326">
        <f>I319</f>
        <v>2.338</v>
      </c>
      <c r="J318" s="327">
        <f>J319</f>
        <v>2.338</v>
      </c>
      <c r="K318" s="463"/>
    </row>
    <row r="319" spans="1:11" ht="25.5">
      <c r="A319" s="309">
        <v>307</v>
      </c>
      <c r="B319" s="410" t="s">
        <v>223</v>
      </c>
      <c r="C319" s="411" t="s">
        <v>57</v>
      </c>
      <c r="D319" s="421" t="s">
        <v>110</v>
      </c>
      <c r="E319" s="412" t="s">
        <v>109</v>
      </c>
      <c r="F319" s="421" t="s">
        <v>923</v>
      </c>
      <c r="G319" s="421" t="s">
        <v>183</v>
      </c>
      <c r="H319" s="324">
        <v>2.225</v>
      </c>
      <c r="I319" s="326">
        <v>2.338</v>
      </c>
      <c r="J319" s="327">
        <v>2.338</v>
      </c>
      <c r="K319" s="463"/>
    </row>
    <row r="320" spans="1:11" ht="76.5">
      <c r="A320" s="309">
        <v>308</v>
      </c>
      <c r="B320" s="410" t="s">
        <v>857</v>
      </c>
      <c r="C320" s="411" t="s">
        <v>57</v>
      </c>
      <c r="D320" s="421" t="s">
        <v>110</v>
      </c>
      <c r="E320" s="412" t="s">
        <v>109</v>
      </c>
      <c r="F320" s="421" t="s">
        <v>858</v>
      </c>
      <c r="G320" s="421"/>
      <c r="H320" s="324">
        <f>H321+H323</f>
        <v>22.993</v>
      </c>
      <c r="I320" s="326">
        <f>I321+I323</f>
        <v>24.166</v>
      </c>
      <c r="J320" s="327">
        <f>J321+J323</f>
        <v>24.166</v>
      </c>
      <c r="K320" s="463"/>
    </row>
    <row r="321" spans="1:11" ht="51">
      <c r="A321" s="309">
        <v>309</v>
      </c>
      <c r="B321" s="410" t="s">
        <v>180</v>
      </c>
      <c r="C321" s="411" t="s">
        <v>57</v>
      </c>
      <c r="D321" s="421" t="s">
        <v>110</v>
      </c>
      <c r="E321" s="412" t="s">
        <v>109</v>
      </c>
      <c r="F321" s="421" t="s">
        <v>858</v>
      </c>
      <c r="G321" s="421" t="s">
        <v>170</v>
      </c>
      <c r="H321" s="324">
        <f>H322</f>
        <v>19.656</v>
      </c>
      <c r="I321" s="326">
        <f>I322</f>
        <v>20.659</v>
      </c>
      <c r="J321" s="327">
        <f>J322</f>
        <v>20.659</v>
      </c>
      <c r="K321" s="463"/>
    </row>
    <row r="322" spans="1:11" ht="12.75">
      <c r="A322" s="309">
        <v>310</v>
      </c>
      <c r="B322" s="410" t="s">
        <v>195</v>
      </c>
      <c r="C322" s="411" t="s">
        <v>57</v>
      </c>
      <c r="D322" s="421" t="s">
        <v>110</v>
      </c>
      <c r="E322" s="412" t="s">
        <v>109</v>
      </c>
      <c r="F322" s="421" t="s">
        <v>858</v>
      </c>
      <c r="G322" s="421" t="s">
        <v>140</v>
      </c>
      <c r="H322" s="324">
        <v>19.656</v>
      </c>
      <c r="I322" s="326">
        <v>20.659</v>
      </c>
      <c r="J322" s="327">
        <v>20.659</v>
      </c>
      <c r="K322" s="463"/>
    </row>
    <row r="323" spans="1:11" ht="25.5">
      <c r="A323" s="309">
        <v>311</v>
      </c>
      <c r="B323" s="410" t="s">
        <v>510</v>
      </c>
      <c r="C323" s="411" t="s">
        <v>57</v>
      </c>
      <c r="D323" s="421" t="s">
        <v>110</v>
      </c>
      <c r="E323" s="412" t="s">
        <v>109</v>
      </c>
      <c r="F323" s="421" t="s">
        <v>858</v>
      </c>
      <c r="G323" s="421" t="s">
        <v>182</v>
      </c>
      <c r="H323" s="324">
        <f>H324</f>
        <v>3.337</v>
      </c>
      <c r="I323" s="326">
        <f>I324</f>
        <v>3.507</v>
      </c>
      <c r="J323" s="327">
        <f>J324</f>
        <v>3.507</v>
      </c>
      <c r="K323" s="463"/>
    </row>
    <row r="324" spans="1:11" ht="25.5">
      <c r="A324" s="309">
        <v>312</v>
      </c>
      <c r="B324" s="410" t="s">
        <v>223</v>
      </c>
      <c r="C324" s="411" t="s">
        <v>57</v>
      </c>
      <c r="D324" s="421" t="s">
        <v>110</v>
      </c>
      <c r="E324" s="412" t="s">
        <v>109</v>
      </c>
      <c r="F324" s="421" t="s">
        <v>858</v>
      </c>
      <c r="G324" s="421" t="s">
        <v>183</v>
      </c>
      <c r="H324" s="324">
        <v>3.337</v>
      </c>
      <c r="I324" s="326">
        <v>3.507</v>
      </c>
      <c r="J324" s="327">
        <v>3.507</v>
      </c>
      <c r="K324" s="463"/>
    </row>
    <row r="325" spans="1:11" ht="76.5">
      <c r="A325" s="309">
        <v>313</v>
      </c>
      <c r="B325" s="410" t="s">
        <v>859</v>
      </c>
      <c r="C325" s="411" t="s">
        <v>57</v>
      </c>
      <c r="D325" s="421" t="s">
        <v>110</v>
      </c>
      <c r="E325" s="412" t="s">
        <v>109</v>
      </c>
      <c r="F325" s="421" t="s">
        <v>860</v>
      </c>
      <c r="G325" s="421"/>
      <c r="H325" s="324">
        <f>H326+H328</f>
        <v>22.993</v>
      </c>
      <c r="I325" s="326">
        <f>I326+I328</f>
        <v>24.166</v>
      </c>
      <c r="J325" s="327">
        <f>J326+J328</f>
        <v>24.166</v>
      </c>
      <c r="K325" s="463"/>
    </row>
    <row r="326" spans="1:11" ht="51">
      <c r="A326" s="309">
        <v>314</v>
      </c>
      <c r="B326" s="410" t="s">
        <v>180</v>
      </c>
      <c r="C326" s="411" t="s">
        <v>57</v>
      </c>
      <c r="D326" s="421" t="s">
        <v>110</v>
      </c>
      <c r="E326" s="412" t="s">
        <v>109</v>
      </c>
      <c r="F326" s="421" t="s">
        <v>860</v>
      </c>
      <c r="G326" s="421" t="s">
        <v>170</v>
      </c>
      <c r="H326" s="324">
        <f>H327</f>
        <v>19.656</v>
      </c>
      <c r="I326" s="326">
        <f>I327</f>
        <v>20.659</v>
      </c>
      <c r="J326" s="327">
        <f>J327</f>
        <v>20.659</v>
      </c>
      <c r="K326" s="463"/>
    </row>
    <row r="327" spans="1:11" ht="12.75">
      <c r="A327" s="309">
        <v>315</v>
      </c>
      <c r="B327" s="410" t="s">
        <v>195</v>
      </c>
      <c r="C327" s="411" t="s">
        <v>57</v>
      </c>
      <c r="D327" s="421" t="s">
        <v>110</v>
      </c>
      <c r="E327" s="412" t="s">
        <v>109</v>
      </c>
      <c r="F327" s="421" t="s">
        <v>860</v>
      </c>
      <c r="G327" s="421" t="s">
        <v>140</v>
      </c>
      <c r="H327" s="324">
        <v>19.656</v>
      </c>
      <c r="I327" s="326">
        <v>20.659</v>
      </c>
      <c r="J327" s="327">
        <v>20.659</v>
      </c>
      <c r="K327" s="463"/>
    </row>
    <row r="328" spans="1:11" ht="25.5">
      <c r="A328" s="309">
        <v>316</v>
      </c>
      <c r="B328" s="410" t="s">
        <v>510</v>
      </c>
      <c r="C328" s="411" t="s">
        <v>57</v>
      </c>
      <c r="D328" s="421" t="s">
        <v>110</v>
      </c>
      <c r="E328" s="412" t="s">
        <v>109</v>
      </c>
      <c r="F328" s="421" t="s">
        <v>860</v>
      </c>
      <c r="G328" s="421" t="s">
        <v>182</v>
      </c>
      <c r="H328" s="324">
        <f>H329</f>
        <v>3.337</v>
      </c>
      <c r="I328" s="326">
        <f>I329</f>
        <v>3.507</v>
      </c>
      <c r="J328" s="327">
        <f>J329</f>
        <v>3.507</v>
      </c>
      <c r="K328" s="463"/>
    </row>
    <row r="329" spans="1:11" ht="25.5">
      <c r="A329" s="309">
        <v>317</v>
      </c>
      <c r="B329" s="410" t="s">
        <v>223</v>
      </c>
      <c r="C329" s="411" t="s">
        <v>57</v>
      </c>
      <c r="D329" s="421" t="s">
        <v>110</v>
      </c>
      <c r="E329" s="412" t="s">
        <v>109</v>
      </c>
      <c r="F329" s="421" t="s">
        <v>860</v>
      </c>
      <c r="G329" s="421" t="s">
        <v>183</v>
      </c>
      <c r="H329" s="324">
        <v>3.337</v>
      </c>
      <c r="I329" s="326">
        <v>3.507</v>
      </c>
      <c r="J329" s="327">
        <v>3.507</v>
      </c>
      <c r="K329" s="463"/>
    </row>
    <row r="330" spans="1:11" ht="12.75">
      <c r="A330" s="309">
        <v>318</v>
      </c>
      <c r="B330" s="442" t="s">
        <v>259</v>
      </c>
      <c r="C330" s="411" t="s">
        <v>57</v>
      </c>
      <c r="D330" s="421" t="s">
        <v>110</v>
      </c>
      <c r="E330" s="412" t="s">
        <v>124</v>
      </c>
      <c r="F330" s="421"/>
      <c r="G330" s="421"/>
      <c r="H330" s="324">
        <f>H331</f>
        <v>1426.5</v>
      </c>
      <c r="I330" s="324">
        <f>I331</f>
        <v>1426.5</v>
      </c>
      <c r="J330" s="325">
        <f>J331</f>
        <v>1426.5</v>
      </c>
      <c r="K330" s="463"/>
    </row>
    <row r="331" spans="1:11" ht="25.5">
      <c r="A331" s="309">
        <v>319</v>
      </c>
      <c r="B331" s="410" t="s">
        <v>498</v>
      </c>
      <c r="C331" s="411" t="s">
        <v>57</v>
      </c>
      <c r="D331" s="412" t="s">
        <v>110</v>
      </c>
      <c r="E331" s="412" t="s">
        <v>124</v>
      </c>
      <c r="F331" s="412" t="s">
        <v>366</v>
      </c>
      <c r="G331" s="412"/>
      <c r="H331" s="311">
        <f>H332+H335</f>
        <v>1426.5</v>
      </c>
      <c r="I331" s="312">
        <f>I332+I335</f>
        <v>1426.5</v>
      </c>
      <c r="J331" s="313">
        <f>J332+J335</f>
        <v>1426.5</v>
      </c>
      <c r="K331" s="463"/>
    </row>
    <row r="332" spans="1:11" ht="51">
      <c r="A332" s="309">
        <v>320</v>
      </c>
      <c r="B332" s="437" t="s">
        <v>709</v>
      </c>
      <c r="C332" s="411" t="s">
        <v>57</v>
      </c>
      <c r="D332" s="412" t="s">
        <v>110</v>
      </c>
      <c r="E332" s="412" t="s">
        <v>124</v>
      </c>
      <c r="F332" s="412" t="s">
        <v>499</v>
      </c>
      <c r="G332" s="412"/>
      <c r="H332" s="311">
        <f aca="true" t="shared" si="25" ref="H332:J333">H333</f>
        <v>1396.5</v>
      </c>
      <c r="I332" s="312">
        <f t="shared" si="25"/>
        <v>1396.5</v>
      </c>
      <c r="J332" s="313">
        <f t="shared" si="25"/>
        <v>1396.5</v>
      </c>
      <c r="K332" s="463"/>
    </row>
    <row r="333" spans="1:11" ht="12.75">
      <c r="A333" s="309">
        <v>321</v>
      </c>
      <c r="B333" s="410" t="s">
        <v>184</v>
      </c>
      <c r="C333" s="411" t="s">
        <v>57</v>
      </c>
      <c r="D333" s="412" t="s">
        <v>110</v>
      </c>
      <c r="E333" s="412" t="s">
        <v>124</v>
      </c>
      <c r="F333" s="412" t="s">
        <v>499</v>
      </c>
      <c r="G333" s="412" t="s">
        <v>185</v>
      </c>
      <c r="H333" s="311">
        <f t="shared" si="25"/>
        <v>1396.5</v>
      </c>
      <c r="I333" s="312">
        <f t="shared" si="25"/>
        <v>1396.5</v>
      </c>
      <c r="J333" s="313">
        <f t="shared" si="25"/>
        <v>1396.5</v>
      </c>
      <c r="K333" s="463"/>
    </row>
    <row r="334" spans="1:11" ht="38.25">
      <c r="A334" s="309">
        <v>322</v>
      </c>
      <c r="B334" s="410" t="s">
        <v>516</v>
      </c>
      <c r="C334" s="411" t="s">
        <v>57</v>
      </c>
      <c r="D334" s="412" t="s">
        <v>110</v>
      </c>
      <c r="E334" s="412" t="s">
        <v>124</v>
      </c>
      <c r="F334" s="412" t="s">
        <v>499</v>
      </c>
      <c r="G334" s="412" t="s">
        <v>197</v>
      </c>
      <c r="H334" s="311">
        <v>1396.5</v>
      </c>
      <c r="I334" s="311">
        <v>1396.5</v>
      </c>
      <c r="J334" s="314">
        <v>1396.5</v>
      </c>
      <c r="K334" s="463"/>
    </row>
    <row r="335" spans="1:11" ht="76.5">
      <c r="A335" s="309">
        <v>323</v>
      </c>
      <c r="B335" s="410" t="s">
        <v>792</v>
      </c>
      <c r="C335" s="411" t="s">
        <v>57</v>
      </c>
      <c r="D335" s="412" t="s">
        <v>110</v>
      </c>
      <c r="E335" s="412" t="s">
        <v>124</v>
      </c>
      <c r="F335" s="412" t="s">
        <v>793</v>
      </c>
      <c r="G335" s="412"/>
      <c r="H335" s="311">
        <f aca="true" t="shared" si="26" ref="H335:J336">H336</f>
        <v>30</v>
      </c>
      <c r="I335" s="311">
        <f t="shared" si="26"/>
        <v>30</v>
      </c>
      <c r="J335" s="314">
        <f t="shared" si="26"/>
        <v>30</v>
      </c>
      <c r="K335" s="463"/>
    </row>
    <row r="336" spans="1:11" ht="12.75">
      <c r="A336" s="309">
        <v>324</v>
      </c>
      <c r="B336" s="410" t="s">
        <v>184</v>
      </c>
      <c r="C336" s="411" t="s">
        <v>57</v>
      </c>
      <c r="D336" s="412" t="s">
        <v>110</v>
      </c>
      <c r="E336" s="412" t="s">
        <v>124</v>
      </c>
      <c r="F336" s="412" t="s">
        <v>793</v>
      </c>
      <c r="G336" s="412" t="s">
        <v>185</v>
      </c>
      <c r="H336" s="311">
        <f t="shared" si="26"/>
        <v>30</v>
      </c>
      <c r="I336" s="311">
        <f t="shared" si="26"/>
        <v>30</v>
      </c>
      <c r="J336" s="314">
        <f t="shared" si="26"/>
        <v>30</v>
      </c>
      <c r="K336" s="463"/>
    </row>
    <row r="337" spans="1:11" ht="38.25">
      <c r="A337" s="309">
        <v>325</v>
      </c>
      <c r="B337" s="410" t="s">
        <v>516</v>
      </c>
      <c r="C337" s="411" t="s">
        <v>57</v>
      </c>
      <c r="D337" s="412" t="s">
        <v>110</v>
      </c>
      <c r="E337" s="412" t="s">
        <v>124</v>
      </c>
      <c r="F337" s="412" t="s">
        <v>793</v>
      </c>
      <c r="G337" s="412" t="s">
        <v>197</v>
      </c>
      <c r="H337" s="311">
        <v>30</v>
      </c>
      <c r="I337" s="311">
        <v>30</v>
      </c>
      <c r="J337" s="314">
        <v>30</v>
      </c>
      <c r="K337" s="463"/>
    </row>
    <row r="338" spans="1:11" ht="12.75">
      <c r="A338" s="309">
        <v>326</v>
      </c>
      <c r="B338" s="410" t="s">
        <v>95</v>
      </c>
      <c r="C338" s="411" t="s">
        <v>57</v>
      </c>
      <c r="D338" s="412" t="s">
        <v>148</v>
      </c>
      <c r="E338" s="412" t="s">
        <v>8</v>
      </c>
      <c r="F338" s="412"/>
      <c r="G338" s="412"/>
      <c r="H338" s="613">
        <f>H345+H354+H339</f>
        <v>57873.415799999995</v>
      </c>
      <c r="I338" s="311">
        <f>I345+I354+I339</f>
        <v>63723.16</v>
      </c>
      <c r="J338" s="314">
        <f>J345+J354+J339</f>
        <v>63762.16</v>
      </c>
      <c r="K338" s="463"/>
    </row>
    <row r="339" spans="1:11" ht="12.75">
      <c r="A339" s="309">
        <v>327</v>
      </c>
      <c r="B339" s="410" t="s">
        <v>391</v>
      </c>
      <c r="C339" s="411" t="s">
        <v>57</v>
      </c>
      <c r="D339" s="412" t="s">
        <v>148</v>
      </c>
      <c r="E339" s="412" t="s">
        <v>11</v>
      </c>
      <c r="F339" s="412"/>
      <c r="G339" s="412"/>
      <c r="H339" s="312">
        <f>H340</f>
        <v>468.1</v>
      </c>
      <c r="I339" s="312">
        <f>I340</f>
        <v>1483</v>
      </c>
      <c r="J339" s="314">
        <f>J340</f>
        <v>1522</v>
      </c>
      <c r="K339" s="463"/>
    </row>
    <row r="340" spans="1:11" ht="25.5">
      <c r="A340" s="309">
        <v>328</v>
      </c>
      <c r="B340" s="410" t="s">
        <v>245</v>
      </c>
      <c r="C340" s="411" t="s">
        <v>57</v>
      </c>
      <c r="D340" s="412" t="s">
        <v>148</v>
      </c>
      <c r="E340" s="412" t="s">
        <v>11</v>
      </c>
      <c r="F340" s="412" t="s">
        <v>304</v>
      </c>
      <c r="G340" s="412"/>
      <c r="H340" s="312">
        <f>H341</f>
        <v>468.1</v>
      </c>
      <c r="I340" s="312">
        <f aca="true" t="shared" si="27" ref="I340:J343">I341</f>
        <v>1483</v>
      </c>
      <c r="J340" s="314">
        <f t="shared" si="27"/>
        <v>1522</v>
      </c>
      <c r="K340" s="463"/>
    </row>
    <row r="341" spans="1:11" ht="25.5">
      <c r="A341" s="309">
        <v>329</v>
      </c>
      <c r="B341" s="424" t="s">
        <v>199</v>
      </c>
      <c r="C341" s="411" t="s">
        <v>57</v>
      </c>
      <c r="D341" s="412" t="s">
        <v>148</v>
      </c>
      <c r="E341" s="412" t="s">
        <v>11</v>
      </c>
      <c r="F341" s="412" t="s">
        <v>305</v>
      </c>
      <c r="G341" s="412"/>
      <c r="H341" s="312">
        <f>H342</f>
        <v>468.1</v>
      </c>
      <c r="I341" s="312">
        <f t="shared" si="27"/>
        <v>1483</v>
      </c>
      <c r="J341" s="314">
        <f t="shared" si="27"/>
        <v>1522</v>
      </c>
      <c r="K341" s="463"/>
    </row>
    <row r="342" spans="1:11" ht="63.75">
      <c r="A342" s="309">
        <v>330</v>
      </c>
      <c r="B342" s="410" t="s">
        <v>653</v>
      </c>
      <c r="C342" s="411" t="s">
        <v>57</v>
      </c>
      <c r="D342" s="412" t="s">
        <v>148</v>
      </c>
      <c r="E342" s="412" t="s">
        <v>11</v>
      </c>
      <c r="F342" s="412" t="s">
        <v>390</v>
      </c>
      <c r="G342" s="412"/>
      <c r="H342" s="312">
        <f>H343</f>
        <v>468.1</v>
      </c>
      <c r="I342" s="312">
        <f t="shared" si="27"/>
        <v>1483</v>
      </c>
      <c r="J342" s="314">
        <f t="shared" si="27"/>
        <v>1522</v>
      </c>
      <c r="K342" s="463"/>
    </row>
    <row r="343" spans="1:11" ht="25.5">
      <c r="A343" s="309">
        <v>331</v>
      </c>
      <c r="B343" s="413" t="s">
        <v>510</v>
      </c>
      <c r="C343" s="411" t="s">
        <v>57</v>
      </c>
      <c r="D343" s="412" t="s">
        <v>148</v>
      </c>
      <c r="E343" s="412" t="s">
        <v>11</v>
      </c>
      <c r="F343" s="412" t="s">
        <v>390</v>
      </c>
      <c r="G343" s="412" t="s">
        <v>182</v>
      </c>
      <c r="H343" s="312">
        <f>H344</f>
        <v>468.1</v>
      </c>
      <c r="I343" s="312">
        <f t="shared" si="27"/>
        <v>1483</v>
      </c>
      <c r="J343" s="314">
        <f t="shared" si="27"/>
        <v>1522</v>
      </c>
      <c r="K343" s="463"/>
    </row>
    <row r="344" spans="1:11" ht="25.5">
      <c r="A344" s="309">
        <v>332</v>
      </c>
      <c r="B344" s="410" t="s">
        <v>223</v>
      </c>
      <c r="C344" s="411" t="s">
        <v>57</v>
      </c>
      <c r="D344" s="412" t="s">
        <v>148</v>
      </c>
      <c r="E344" s="412" t="s">
        <v>11</v>
      </c>
      <c r="F344" s="412" t="s">
        <v>390</v>
      </c>
      <c r="G344" s="412" t="s">
        <v>183</v>
      </c>
      <c r="H344" s="312">
        <f>1453-984.9</f>
        <v>468.1</v>
      </c>
      <c r="I344" s="312">
        <v>1483</v>
      </c>
      <c r="J344" s="314">
        <v>1522</v>
      </c>
      <c r="K344" s="463"/>
    </row>
    <row r="345" spans="1:11" ht="12.75">
      <c r="A345" s="309">
        <v>333</v>
      </c>
      <c r="B345" s="410" t="s">
        <v>96</v>
      </c>
      <c r="C345" s="411" t="s">
        <v>57</v>
      </c>
      <c r="D345" s="412" t="s">
        <v>148</v>
      </c>
      <c r="E345" s="412" t="s">
        <v>144</v>
      </c>
      <c r="F345" s="412"/>
      <c r="G345" s="412"/>
      <c r="H345" s="311">
        <f aca="true" t="shared" si="28" ref="H345:J346">H346</f>
        <v>37761</v>
      </c>
      <c r="I345" s="312">
        <f t="shared" si="28"/>
        <v>44780.4</v>
      </c>
      <c r="J345" s="313">
        <f t="shared" si="28"/>
        <v>44780.4</v>
      </c>
      <c r="K345" s="463"/>
    </row>
    <row r="346" spans="1:11" ht="38.25">
      <c r="A346" s="309">
        <v>334</v>
      </c>
      <c r="B346" s="410" t="s">
        <v>641</v>
      </c>
      <c r="C346" s="411" t="s">
        <v>57</v>
      </c>
      <c r="D346" s="412" t="s">
        <v>148</v>
      </c>
      <c r="E346" s="412" t="s">
        <v>144</v>
      </c>
      <c r="F346" s="412" t="s">
        <v>326</v>
      </c>
      <c r="G346" s="412"/>
      <c r="H346" s="311">
        <f>H347</f>
        <v>37761</v>
      </c>
      <c r="I346" s="312">
        <f t="shared" si="28"/>
        <v>44780.4</v>
      </c>
      <c r="J346" s="313">
        <f t="shared" si="28"/>
        <v>44780.4</v>
      </c>
      <c r="K346" s="463"/>
    </row>
    <row r="347" spans="1:11" ht="38.25">
      <c r="A347" s="309">
        <v>335</v>
      </c>
      <c r="B347" s="410" t="s">
        <v>276</v>
      </c>
      <c r="C347" s="411" t="s">
        <v>57</v>
      </c>
      <c r="D347" s="412" t="s">
        <v>148</v>
      </c>
      <c r="E347" s="412" t="s">
        <v>144</v>
      </c>
      <c r="F347" s="412" t="s">
        <v>367</v>
      </c>
      <c r="G347" s="412"/>
      <c r="H347" s="311">
        <f>H351+H348</f>
        <v>37761</v>
      </c>
      <c r="I347" s="311">
        <f>I351+I348</f>
        <v>44780.4</v>
      </c>
      <c r="J347" s="314">
        <f>J351+J348</f>
        <v>44780.4</v>
      </c>
      <c r="K347" s="463"/>
    </row>
    <row r="348" spans="1:11" ht="102">
      <c r="A348" s="309">
        <v>336</v>
      </c>
      <c r="B348" s="410" t="s">
        <v>642</v>
      </c>
      <c r="C348" s="411" t="s">
        <v>57</v>
      </c>
      <c r="D348" s="412" t="s">
        <v>148</v>
      </c>
      <c r="E348" s="412" t="s">
        <v>144</v>
      </c>
      <c r="F348" s="412" t="s">
        <v>368</v>
      </c>
      <c r="G348" s="412"/>
      <c r="H348" s="311">
        <f aca="true" t="shared" si="29" ref="H348:J349">H349</f>
        <v>9660</v>
      </c>
      <c r="I348" s="312">
        <f t="shared" si="29"/>
        <v>10813</v>
      </c>
      <c r="J348" s="313">
        <f t="shared" si="29"/>
        <v>10813</v>
      </c>
      <c r="K348" s="463"/>
    </row>
    <row r="349" spans="1:11" ht="12.75">
      <c r="A349" s="309">
        <v>337</v>
      </c>
      <c r="B349" s="410" t="s">
        <v>184</v>
      </c>
      <c r="C349" s="411" t="s">
        <v>57</v>
      </c>
      <c r="D349" s="412" t="s">
        <v>148</v>
      </c>
      <c r="E349" s="412" t="s">
        <v>144</v>
      </c>
      <c r="F349" s="412" t="s">
        <v>368</v>
      </c>
      <c r="G349" s="412" t="s">
        <v>185</v>
      </c>
      <c r="H349" s="311">
        <f t="shared" si="29"/>
        <v>9660</v>
      </c>
      <c r="I349" s="312">
        <f t="shared" si="29"/>
        <v>10813</v>
      </c>
      <c r="J349" s="313">
        <f t="shared" si="29"/>
        <v>10813</v>
      </c>
      <c r="K349" s="463"/>
    </row>
    <row r="350" spans="1:11" ht="38.25">
      <c r="A350" s="309">
        <v>338</v>
      </c>
      <c r="B350" s="410" t="s">
        <v>516</v>
      </c>
      <c r="C350" s="411" t="s">
        <v>57</v>
      </c>
      <c r="D350" s="412" t="s">
        <v>148</v>
      </c>
      <c r="E350" s="412" t="s">
        <v>144</v>
      </c>
      <c r="F350" s="412" t="s">
        <v>368</v>
      </c>
      <c r="G350" s="412" t="s">
        <v>197</v>
      </c>
      <c r="H350" s="311">
        <v>9660</v>
      </c>
      <c r="I350" s="311">
        <v>10813</v>
      </c>
      <c r="J350" s="314">
        <v>10813</v>
      </c>
      <c r="K350" s="463"/>
    </row>
    <row r="351" spans="1:11" ht="144.75" customHeight="1">
      <c r="A351" s="309">
        <v>339</v>
      </c>
      <c r="B351" s="410" t="s">
        <v>643</v>
      </c>
      <c r="C351" s="411" t="s">
        <v>57</v>
      </c>
      <c r="D351" s="412" t="s">
        <v>148</v>
      </c>
      <c r="E351" s="412" t="s">
        <v>144</v>
      </c>
      <c r="F351" s="412" t="s">
        <v>389</v>
      </c>
      <c r="G351" s="412"/>
      <c r="H351" s="311">
        <f aca="true" t="shared" si="30" ref="H351:J352">H352</f>
        <v>28101</v>
      </c>
      <c r="I351" s="312">
        <f t="shared" si="30"/>
        <v>33967.4</v>
      </c>
      <c r="J351" s="313">
        <f t="shared" si="30"/>
        <v>33967.4</v>
      </c>
      <c r="K351" s="463"/>
    </row>
    <row r="352" spans="1:11" ht="12.75">
      <c r="A352" s="309">
        <v>340</v>
      </c>
      <c r="B352" s="410" t="s">
        <v>184</v>
      </c>
      <c r="C352" s="411" t="s">
        <v>57</v>
      </c>
      <c r="D352" s="412" t="s">
        <v>148</v>
      </c>
      <c r="E352" s="412" t="s">
        <v>144</v>
      </c>
      <c r="F352" s="412" t="s">
        <v>389</v>
      </c>
      <c r="G352" s="412" t="s">
        <v>185</v>
      </c>
      <c r="H352" s="311">
        <f t="shared" si="30"/>
        <v>28101</v>
      </c>
      <c r="I352" s="312">
        <f t="shared" si="30"/>
        <v>33967.4</v>
      </c>
      <c r="J352" s="313">
        <f t="shared" si="30"/>
        <v>33967.4</v>
      </c>
      <c r="K352" s="463"/>
    </row>
    <row r="353" spans="1:11" ht="38.25">
      <c r="A353" s="309">
        <v>341</v>
      </c>
      <c r="B353" s="410" t="s">
        <v>516</v>
      </c>
      <c r="C353" s="411" t="s">
        <v>57</v>
      </c>
      <c r="D353" s="412" t="s">
        <v>148</v>
      </c>
      <c r="E353" s="412" t="s">
        <v>144</v>
      </c>
      <c r="F353" s="412" t="s">
        <v>389</v>
      </c>
      <c r="G353" s="412" t="s">
        <v>197</v>
      </c>
      <c r="H353" s="311">
        <v>28101</v>
      </c>
      <c r="I353" s="312">
        <v>33967.4</v>
      </c>
      <c r="J353" s="313">
        <v>33967.4</v>
      </c>
      <c r="K353" s="463"/>
    </row>
    <row r="354" spans="1:11" ht="12.75">
      <c r="A354" s="309">
        <v>342</v>
      </c>
      <c r="B354" s="444" t="s">
        <v>137</v>
      </c>
      <c r="C354" s="411" t="s">
        <v>57</v>
      </c>
      <c r="D354" s="412" t="s">
        <v>148</v>
      </c>
      <c r="E354" s="412" t="s">
        <v>148</v>
      </c>
      <c r="F354" s="421"/>
      <c r="G354" s="421"/>
      <c r="H354" s="324">
        <f>H355+H379+H364</f>
        <v>19644.315799999997</v>
      </c>
      <c r="I354" s="324">
        <f>I355+I379</f>
        <v>17459.76</v>
      </c>
      <c r="J354" s="325">
        <f>J355+J379</f>
        <v>17459.76</v>
      </c>
      <c r="K354" s="463"/>
    </row>
    <row r="355" spans="1:11" ht="38.25">
      <c r="A355" s="309">
        <v>343</v>
      </c>
      <c r="B355" s="410" t="s">
        <v>641</v>
      </c>
      <c r="C355" s="411" t="s">
        <v>57</v>
      </c>
      <c r="D355" s="412" t="s">
        <v>148</v>
      </c>
      <c r="E355" s="412" t="s">
        <v>148</v>
      </c>
      <c r="F355" s="412" t="s">
        <v>326</v>
      </c>
      <c r="G355" s="412"/>
      <c r="H355" s="311">
        <f>H356</f>
        <v>17715.16</v>
      </c>
      <c r="I355" s="311">
        <f>I356</f>
        <v>17429.76</v>
      </c>
      <c r="J355" s="314">
        <f>J356</f>
        <v>17429.76</v>
      </c>
      <c r="K355" s="463"/>
    </row>
    <row r="356" spans="1:11" ht="25.5">
      <c r="A356" s="309">
        <v>344</v>
      </c>
      <c r="B356" s="440" t="s">
        <v>226</v>
      </c>
      <c r="C356" s="411" t="s">
        <v>57</v>
      </c>
      <c r="D356" s="412" t="s">
        <v>148</v>
      </c>
      <c r="E356" s="412" t="s">
        <v>148</v>
      </c>
      <c r="F356" s="421" t="s">
        <v>327</v>
      </c>
      <c r="G356" s="421"/>
      <c r="H356" s="311">
        <f>H357+H367+H370+H373+H376</f>
        <v>17715.16</v>
      </c>
      <c r="I356" s="311">
        <f>I357+I367+I370+I373+I376</f>
        <v>17429.76</v>
      </c>
      <c r="J356" s="313">
        <f>J357+J367+J370+J373+J376</f>
        <v>17429.76</v>
      </c>
      <c r="K356" s="463"/>
    </row>
    <row r="357" spans="1:11" ht="76.5">
      <c r="A357" s="309">
        <v>345</v>
      </c>
      <c r="B357" s="424" t="s">
        <v>597</v>
      </c>
      <c r="C357" s="411" t="s">
        <v>57</v>
      </c>
      <c r="D357" s="412" t="s">
        <v>148</v>
      </c>
      <c r="E357" s="412" t="s">
        <v>148</v>
      </c>
      <c r="F357" s="421" t="s">
        <v>335</v>
      </c>
      <c r="G357" s="421"/>
      <c r="H357" s="311">
        <f>H358+H360+H362</f>
        <v>17429.76</v>
      </c>
      <c r="I357" s="312">
        <f>I358+I360+I362</f>
        <v>17429.76</v>
      </c>
      <c r="J357" s="313">
        <f>J358+J360+J362</f>
        <v>17429.76</v>
      </c>
      <c r="K357" s="463"/>
    </row>
    <row r="358" spans="1:11" ht="51">
      <c r="A358" s="309">
        <v>346</v>
      </c>
      <c r="B358" s="413" t="s">
        <v>180</v>
      </c>
      <c r="C358" s="411" t="s">
        <v>57</v>
      </c>
      <c r="D358" s="412" t="s">
        <v>148</v>
      </c>
      <c r="E358" s="412" t="s">
        <v>148</v>
      </c>
      <c r="F358" s="421" t="s">
        <v>335</v>
      </c>
      <c r="G358" s="421" t="s">
        <v>170</v>
      </c>
      <c r="H358" s="311">
        <f>H359</f>
        <v>15891.594</v>
      </c>
      <c r="I358" s="312">
        <f>I359</f>
        <v>15891.594</v>
      </c>
      <c r="J358" s="313">
        <f>J359</f>
        <v>15891.594</v>
      </c>
      <c r="K358" s="463"/>
    </row>
    <row r="359" spans="1:11" ht="12.75">
      <c r="A359" s="309">
        <v>347</v>
      </c>
      <c r="B359" s="410" t="s">
        <v>195</v>
      </c>
      <c r="C359" s="411" t="s">
        <v>57</v>
      </c>
      <c r="D359" s="412" t="s">
        <v>148</v>
      </c>
      <c r="E359" s="412" t="s">
        <v>148</v>
      </c>
      <c r="F359" s="421" t="s">
        <v>335</v>
      </c>
      <c r="G359" s="421" t="s">
        <v>140</v>
      </c>
      <c r="H359" s="311">
        <v>15891.594</v>
      </c>
      <c r="I359" s="311">
        <v>15891.594</v>
      </c>
      <c r="J359" s="314">
        <v>15891.594</v>
      </c>
      <c r="K359" s="463"/>
    </row>
    <row r="360" spans="1:11" ht="25.5">
      <c r="A360" s="309">
        <v>348</v>
      </c>
      <c r="B360" s="413" t="s">
        <v>510</v>
      </c>
      <c r="C360" s="411" t="s">
        <v>57</v>
      </c>
      <c r="D360" s="412" t="s">
        <v>148</v>
      </c>
      <c r="E360" s="412" t="s">
        <v>148</v>
      </c>
      <c r="F360" s="421" t="s">
        <v>335</v>
      </c>
      <c r="G360" s="421" t="s">
        <v>182</v>
      </c>
      <c r="H360" s="311">
        <f>H361</f>
        <v>1463.366</v>
      </c>
      <c r="I360" s="312">
        <f>I361</f>
        <v>1463.366</v>
      </c>
      <c r="J360" s="313">
        <f>J361</f>
        <v>1463.366</v>
      </c>
      <c r="K360" s="463"/>
    </row>
    <row r="361" spans="1:11" ht="25.5">
      <c r="A361" s="309">
        <v>349</v>
      </c>
      <c r="B361" s="410" t="s">
        <v>223</v>
      </c>
      <c r="C361" s="411" t="s">
        <v>57</v>
      </c>
      <c r="D361" s="412" t="s">
        <v>148</v>
      </c>
      <c r="E361" s="412" t="s">
        <v>148</v>
      </c>
      <c r="F361" s="421" t="s">
        <v>335</v>
      </c>
      <c r="G361" s="421" t="s">
        <v>183</v>
      </c>
      <c r="H361" s="311">
        <v>1463.366</v>
      </c>
      <c r="I361" s="311">
        <v>1463.366</v>
      </c>
      <c r="J361" s="314">
        <v>1463.366</v>
      </c>
      <c r="K361" s="463"/>
    </row>
    <row r="362" spans="1:11" ht="14.25" customHeight="1">
      <c r="A362" s="309">
        <v>350</v>
      </c>
      <c r="B362" s="413" t="s">
        <v>184</v>
      </c>
      <c r="C362" s="411" t="s">
        <v>57</v>
      </c>
      <c r="D362" s="412" t="s">
        <v>148</v>
      </c>
      <c r="E362" s="412" t="s">
        <v>148</v>
      </c>
      <c r="F362" s="421" t="s">
        <v>335</v>
      </c>
      <c r="G362" s="421" t="s">
        <v>185</v>
      </c>
      <c r="H362" s="311">
        <f>H363</f>
        <v>74.8</v>
      </c>
      <c r="I362" s="312">
        <f>I363</f>
        <v>74.8</v>
      </c>
      <c r="J362" s="313">
        <f>J363</f>
        <v>74.8</v>
      </c>
      <c r="K362" s="463"/>
    </row>
    <row r="363" spans="1:11" ht="12.75">
      <c r="A363" s="309">
        <v>351</v>
      </c>
      <c r="B363" s="438" t="s">
        <v>186</v>
      </c>
      <c r="C363" s="411" t="s">
        <v>57</v>
      </c>
      <c r="D363" s="412" t="s">
        <v>148</v>
      </c>
      <c r="E363" s="412" t="s">
        <v>148</v>
      </c>
      <c r="F363" s="421" t="s">
        <v>335</v>
      </c>
      <c r="G363" s="421" t="s">
        <v>187</v>
      </c>
      <c r="H363" s="311">
        <v>74.8</v>
      </c>
      <c r="I363" s="311">
        <v>74.8</v>
      </c>
      <c r="J363" s="314">
        <v>74.8</v>
      </c>
      <c r="K363" s="463"/>
    </row>
    <row r="364" spans="1:11" ht="178.5">
      <c r="A364" s="309">
        <v>352</v>
      </c>
      <c r="B364" s="410" t="s">
        <v>861</v>
      </c>
      <c r="C364" s="411" t="s">
        <v>57</v>
      </c>
      <c r="D364" s="412" t="s">
        <v>148</v>
      </c>
      <c r="E364" s="412" t="s">
        <v>148</v>
      </c>
      <c r="F364" s="412" t="s">
        <v>924</v>
      </c>
      <c r="G364" s="412"/>
      <c r="H364" s="311">
        <f>H365</f>
        <v>1434.6</v>
      </c>
      <c r="I364" s="312">
        <v>0</v>
      </c>
      <c r="J364" s="313">
        <v>0</v>
      </c>
      <c r="K364" s="463"/>
    </row>
    <row r="365" spans="1:11" ht="25.5">
      <c r="A365" s="309">
        <v>353</v>
      </c>
      <c r="B365" s="413" t="s">
        <v>510</v>
      </c>
      <c r="C365" s="411" t="s">
        <v>57</v>
      </c>
      <c r="D365" s="412" t="s">
        <v>148</v>
      </c>
      <c r="E365" s="412" t="s">
        <v>148</v>
      </c>
      <c r="F365" s="412" t="s">
        <v>924</v>
      </c>
      <c r="G365" s="412" t="s">
        <v>182</v>
      </c>
      <c r="H365" s="311">
        <f>H366</f>
        <v>1434.6</v>
      </c>
      <c r="I365" s="312">
        <v>0</v>
      </c>
      <c r="J365" s="313">
        <v>0</v>
      </c>
      <c r="K365" s="463"/>
    </row>
    <row r="366" spans="1:11" ht="25.5">
      <c r="A366" s="309">
        <v>354</v>
      </c>
      <c r="B366" s="410" t="s">
        <v>223</v>
      </c>
      <c r="C366" s="411" t="s">
        <v>57</v>
      </c>
      <c r="D366" s="412" t="s">
        <v>148</v>
      </c>
      <c r="E366" s="412" t="s">
        <v>148</v>
      </c>
      <c r="F366" s="412" t="s">
        <v>924</v>
      </c>
      <c r="G366" s="412" t="s">
        <v>183</v>
      </c>
      <c r="H366" s="311">
        <v>1434.6</v>
      </c>
      <c r="I366" s="312">
        <v>0</v>
      </c>
      <c r="J366" s="313">
        <v>0</v>
      </c>
      <c r="K366" s="463"/>
    </row>
    <row r="367" spans="1:11" ht="102">
      <c r="A367" s="309">
        <v>355</v>
      </c>
      <c r="B367" s="410" t="s">
        <v>862</v>
      </c>
      <c r="C367" s="411" t="s">
        <v>57</v>
      </c>
      <c r="D367" s="412" t="s">
        <v>148</v>
      </c>
      <c r="E367" s="412" t="s">
        <v>148</v>
      </c>
      <c r="F367" s="421" t="s">
        <v>863</v>
      </c>
      <c r="G367" s="421"/>
      <c r="H367" s="311">
        <f>H368</f>
        <v>40.7</v>
      </c>
      <c r="I367" s="311">
        <v>0</v>
      </c>
      <c r="J367" s="314">
        <v>0</v>
      </c>
      <c r="K367" s="463"/>
    </row>
    <row r="368" spans="1:11" ht="25.5">
      <c r="A368" s="309">
        <v>356</v>
      </c>
      <c r="B368" s="413" t="s">
        <v>510</v>
      </c>
      <c r="C368" s="411" t="s">
        <v>57</v>
      </c>
      <c r="D368" s="412" t="s">
        <v>148</v>
      </c>
      <c r="E368" s="412" t="s">
        <v>148</v>
      </c>
      <c r="F368" s="421" t="s">
        <v>863</v>
      </c>
      <c r="G368" s="421" t="s">
        <v>182</v>
      </c>
      <c r="H368" s="311">
        <f>H369</f>
        <v>40.7</v>
      </c>
      <c r="I368" s="311">
        <v>0</v>
      </c>
      <c r="J368" s="314">
        <v>0</v>
      </c>
      <c r="K368" s="463"/>
    </row>
    <row r="369" spans="1:11" ht="25.5">
      <c r="A369" s="309">
        <v>357</v>
      </c>
      <c r="B369" s="410" t="s">
        <v>223</v>
      </c>
      <c r="C369" s="411" t="s">
        <v>57</v>
      </c>
      <c r="D369" s="412" t="s">
        <v>148</v>
      </c>
      <c r="E369" s="412" t="s">
        <v>148</v>
      </c>
      <c r="F369" s="421" t="s">
        <v>863</v>
      </c>
      <c r="G369" s="421" t="s">
        <v>183</v>
      </c>
      <c r="H369" s="311">
        <v>40.7</v>
      </c>
      <c r="I369" s="311">
        <v>0</v>
      </c>
      <c r="J369" s="314">
        <v>0</v>
      </c>
      <c r="K369" s="463"/>
    </row>
    <row r="370" spans="1:11" ht="102">
      <c r="A370" s="309">
        <v>358</v>
      </c>
      <c r="B370" s="410" t="s">
        <v>864</v>
      </c>
      <c r="C370" s="411" t="s">
        <v>57</v>
      </c>
      <c r="D370" s="412" t="s">
        <v>148</v>
      </c>
      <c r="E370" s="412" t="s">
        <v>148</v>
      </c>
      <c r="F370" s="421" t="s">
        <v>865</v>
      </c>
      <c r="G370" s="421"/>
      <c r="H370" s="311">
        <f>H371</f>
        <v>82.7</v>
      </c>
      <c r="I370" s="311">
        <v>0</v>
      </c>
      <c r="J370" s="314">
        <v>0</v>
      </c>
      <c r="K370" s="463"/>
    </row>
    <row r="371" spans="1:11" ht="25.5">
      <c r="A371" s="309">
        <v>359</v>
      </c>
      <c r="B371" s="413" t="s">
        <v>510</v>
      </c>
      <c r="C371" s="411" t="s">
        <v>57</v>
      </c>
      <c r="D371" s="412" t="s">
        <v>148</v>
      </c>
      <c r="E371" s="412" t="s">
        <v>148</v>
      </c>
      <c r="F371" s="421" t="s">
        <v>865</v>
      </c>
      <c r="G371" s="421" t="s">
        <v>182</v>
      </c>
      <c r="H371" s="311">
        <f>H372</f>
        <v>82.7</v>
      </c>
      <c r="I371" s="311">
        <v>0</v>
      </c>
      <c r="J371" s="314">
        <v>0</v>
      </c>
      <c r="K371" s="463"/>
    </row>
    <row r="372" spans="1:11" ht="25.5">
      <c r="A372" s="309">
        <v>360</v>
      </c>
      <c r="B372" s="410" t="s">
        <v>223</v>
      </c>
      <c r="C372" s="411" t="s">
        <v>57</v>
      </c>
      <c r="D372" s="412" t="s">
        <v>148</v>
      </c>
      <c r="E372" s="412" t="s">
        <v>148</v>
      </c>
      <c r="F372" s="421" t="s">
        <v>865</v>
      </c>
      <c r="G372" s="421" t="s">
        <v>183</v>
      </c>
      <c r="H372" s="311">
        <v>82.7</v>
      </c>
      <c r="I372" s="311">
        <v>0</v>
      </c>
      <c r="J372" s="314">
        <v>0</v>
      </c>
      <c r="K372" s="463"/>
    </row>
    <row r="373" spans="1:11" ht="102">
      <c r="A373" s="309">
        <v>361</v>
      </c>
      <c r="B373" s="410" t="s">
        <v>867</v>
      </c>
      <c r="C373" s="411" t="s">
        <v>57</v>
      </c>
      <c r="D373" s="412" t="s">
        <v>148</v>
      </c>
      <c r="E373" s="412" t="s">
        <v>148</v>
      </c>
      <c r="F373" s="421" t="s">
        <v>866</v>
      </c>
      <c r="G373" s="421"/>
      <c r="H373" s="311">
        <f>H374</f>
        <v>113</v>
      </c>
      <c r="I373" s="311">
        <v>0</v>
      </c>
      <c r="J373" s="314">
        <v>0</v>
      </c>
      <c r="K373" s="463"/>
    </row>
    <row r="374" spans="1:11" ht="25.5">
      <c r="A374" s="309">
        <v>362</v>
      </c>
      <c r="B374" s="413" t="s">
        <v>510</v>
      </c>
      <c r="C374" s="411" t="s">
        <v>57</v>
      </c>
      <c r="D374" s="412" t="s">
        <v>148</v>
      </c>
      <c r="E374" s="412" t="s">
        <v>148</v>
      </c>
      <c r="F374" s="421" t="s">
        <v>866</v>
      </c>
      <c r="G374" s="421" t="s">
        <v>182</v>
      </c>
      <c r="H374" s="311">
        <f>H375</f>
        <v>113</v>
      </c>
      <c r="I374" s="311">
        <v>0</v>
      </c>
      <c r="J374" s="314">
        <v>0</v>
      </c>
      <c r="K374" s="463"/>
    </row>
    <row r="375" spans="1:11" ht="25.5">
      <c r="A375" s="309">
        <v>363</v>
      </c>
      <c r="B375" s="410" t="s">
        <v>223</v>
      </c>
      <c r="C375" s="411" t="s">
        <v>57</v>
      </c>
      <c r="D375" s="412" t="s">
        <v>148</v>
      </c>
      <c r="E375" s="412" t="s">
        <v>148</v>
      </c>
      <c r="F375" s="421" t="s">
        <v>866</v>
      </c>
      <c r="G375" s="421" t="s">
        <v>183</v>
      </c>
      <c r="H375" s="311">
        <v>113</v>
      </c>
      <c r="I375" s="311">
        <v>0</v>
      </c>
      <c r="J375" s="314">
        <v>0</v>
      </c>
      <c r="K375" s="463"/>
    </row>
    <row r="376" spans="1:11" ht="102">
      <c r="A376" s="309">
        <v>364</v>
      </c>
      <c r="B376" s="410" t="s">
        <v>868</v>
      </c>
      <c r="C376" s="411" t="s">
        <v>57</v>
      </c>
      <c r="D376" s="412" t="s">
        <v>148</v>
      </c>
      <c r="E376" s="412" t="s">
        <v>148</v>
      </c>
      <c r="F376" s="421" t="s">
        <v>869</v>
      </c>
      <c r="G376" s="421"/>
      <c r="H376" s="311">
        <f>H377</f>
        <v>49</v>
      </c>
      <c r="I376" s="311">
        <v>0</v>
      </c>
      <c r="J376" s="314">
        <v>0</v>
      </c>
      <c r="K376" s="463"/>
    </row>
    <row r="377" spans="1:11" ht="25.5">
      <c r="A377" s="309">
        <v>365</v>
      </c>
      <c r="B377" s="413" t="s">
        <v>510</v>
      </c>
      <c r="C377" s="411" t="s">
        <v>57</v>
      </c>
      <c r="D377" s="412" t="s">
        <v>148</v>
      </c>
      <c r="E377" s="412" t="s">
        <v>148</v>
      </c>
      <c r="F377" s="421" t="s">
        <v>869</v>
      </c>
      <c r="G377" s="421" t="s">
        <v>182</v>
      </c>
      <c r="H377" s="311">
        <f>H378</f>
        <v>49</v>
      </c>
      <c r="I377" s="311">
        <v>0</v>
      </c>
      <c r="J377" s="314">
        <v>0</v>
      </c>
      <c r="K377" s="463"/>
    </row>
    <row r="378" spans="1:11" ht="25.5">
      <c r="A378" s="309">
        <v>366</v>
      </c>
      <c r="B378" s="410" t="s">
        <v>223</v>
      </c>
      <c r="C378" s="411" t="s">
        <v>57</v>
      </c>
      <c r="D378" s="412" t="s">
        <v>148</v>
      </c>
      <c r="E378" s="412" t="s">
        <v>148</v>
      </c>
      <c r="F378" s="421" t="s">
        <v>869</v>
      </c>
      <c r="G378" s="421" t="s">
        <v>183</v>
      </c>
      <c r="H378" s="311">
        <v>49</v>
      </c>
      <c r="I378" s="311">
        <v>0</v>
      </c>
      <c r="J378" s="314">
        <v>0</v>
      </c>
      <c r="K378" s="463"/>
    </row>
    <row r="379" spans="1:11" ht="12.75">
      <c r="A379" s="309">
        <v>367</v>
      </c>
      <c r="B379" s="440" t="s">
        <v>178</v>
      </c>
      <c r="C379" s="411" t="s">
        <v>57</v>
      </c>
      <c r="D379" s="412" t="s">
        <v>148</v>
      </c>
      <c r="E379" s="412" t="s">
        <v>148</v>
      </c>
      <c r="F379" s="421" t="s">
        <v>319</v>
      </c>
      <c r="G379" s="421"/>
      <c r="H379" s="324">
        <f>H387+H380</f>
        <v>494.5558</v>
      </c>
      <c r="I379" s="324">
        <f>I387+I380</f>
        <v>30</v>
      </c>
      <c r="J379" s="325">
        <f>J387+J380</f>
        <v>30</v>
      </c>
      <c r="K379" s="463"/>
    </row>
    <row r="380" spans="1:11" ht="25.5">
      <c r="A380" s="309">
        <v>368</v>
      </c>
      <c r="B380" s="440" t="s">
        <v>463</v>
      </c>
      <c r="C380" s="411" t="s">
        <v>57</v>
      </c>
      <c r="D380" s="412" t="s">
        <v>148</v>
      </c>
      <c r="E380" s="412" t="s">
        <v>148</v>
      </c>
      <c r="F380" s="421" t="s">
        <v>320</v>
      </c>
      <c r="G380" s="421"/>
      <c r="H380" s="324">
        <f>H381</f>
        <v>30</v>
      </c>
      <c r="I380" s="312">
        <f>I381</f>
        <v>30</v>
      </c>
      <c r="J380" s="327">
        <f>J381</f>
        <v>30</v>
      </c>
      <c r="K380" s="463"/>
    </row>
    <row r="381" spans="1:11" ht="153">
      <c r="A381" s="309">
        <v>369</v>
      </c>
      <c r="B381" s="440" t="s">
        <v>781</v>
      </c>
      <c r="C381" s="411" t="s">
        <v>57</v>
      </c>
      <c r="D381" s="412" t="s">
        <v>148</v>
      </c>
      <c r="E381" s="412" t="s">
        <v>148</v>
      </c>
      <c r="F381" s="421" t="s">
        <v>783</v>
      </c>
      <c r="G381" s="421"/>
      <c r="H381" s="311">
        <f>H382+H384</f>
        <v>30</v>
      </c>
      <c r="I381" s="311">
        <f>I382+I384</f>
        <v>30</v>
      </c>
      <c r="J381" s="314">
        <f>J382+J384</f>
        <v>30</v>
      </c>
      <c r="K381" s="463"/>
    </row>
    <row r="382" spans="1:11" ht="25.5">
      <c r="A382" s="309">
        <v>370</v>
      </c>
      <c r="B382" s="413" t="s">
        <v>510</v>
      </c>
      <c r="C382" s="411" t="s">
        <v>57</v>
      </c>
      <c r="D382" s="412" t="s">
        <v>148</v>
      </c>
      <c r="E382" s="412" t="s">
        <v>148</v>
      </c>
      <c r="F382" s="421" t="s">
        <v>783</v>
      </c>
      <c r="G382" s="421" t="s">
        <v>182</v>
      </c>
      <c r="H382" s="311">
        <f>H383</f>
        <v>10</v>
      </c>
      <c r="I382" s="311">
        <f>I383</f>
        <v>10</v>
      </c>
      <c r="J382" s="314">
        <f>J383</f>
        <v>10</v>
      </c>
      <c r="K382" s="463"/>
    </row>
    <row r="383" spans="1:11" ht="25.5">
      <c r="A383" s="309">
        <v>371</v>
      </c>
      <c r="B383" s="410" t="s">
        <v>223</v>
      </c>
      <c r="C383" s="411" t="s">
        <v>57</v>
      </c>
      <c r="D383" s="412" t="s">
        <v>148</v>
      </c>
      <c r="E383" s="412" t="s">
        <v>148</v>
      </c>
      <c r="F383" s="421" t="s">
        <v>783</v>
      </c>
      <c r="G383" s="421" t="s">
        <v>183</v>
      </c>
      <c r="H383" s="311">
        <v>10</v>
      </c>
      <c r="I383" s="311">
        <v>10</v>
      </c>
      <c r="J383" s="314">
        <v>10</v>
      </c>
      <c r="K383" s="463"/>
    </row>
    <row r="384" spans="1:11" ht="12.75">
      <c r="A384" s="309">
        <v>372</v>
      </c>
      <c r="B384" s="410" t="s">
        <v>184</v>
      </c>
      <c r="C384" s="411" t="s">
        <v>57</v>
      </c>
      <c r="D384" s="412" t="s">
        <v>148</v>
      </c>
      <c r="E384" s="412" t="s">
        <v>148</v>
      </c>
      <c r="F384" s="421" t="s">
        <v>783</v>
      </c>
      <c r="G384" s="421" t="s">
        <v>185</v>
      </c>
      <c r="H384" s="311">
        <f>H385+H386</f>
        <v>20</v>
      </c>
      <c r="I384" s="311">
        <f>I385+I386</f>
        <v>20</v>
      </c>
      <c r="J384" s="314">
        <f>J385+J386</f>
        <v>20</v>
      </c>
      <c r="K384" s="463"/>
    </row>
    <row r="385" spans="1:11" ht="12.75">
      <c r="A385" s="309">
        <v>373</v>
      </c>
      <c r="B385" s="410" t="s">
        <v>782</v>
      </c>
      <c r="C385" s="411" t="s">
        <v>57</v>
      </c>
      <c r="D385" s="412" t="s">
        <v>148</v>
      </c>
      <c r="E385" s="412" t="s">
        <v>148</v>
      </c>
      <c r="F385" s="421" t="s">
        <v>783</v>
      </c>
      <c r="G385" s="421" t="s">
        <v>784</v>
      </c>
      <c r="H385" s="311">
        <v>10</v>
      </c>
      <c r="I385" s="311">
        <v>10</v>
      </c>
      <c r="J385" s="314">
        <v>10</v>
      </c>
      <c r="K385" s="463"/>
    </row>
    <row r="386" spans="1:11" ht="12.75">
      <c r="A386" s="309">
        <v>374</v>
      </c>
      <c r="B386" s="440" t="s">
        <v>186</v>
      </c>
      <c r="C386" s="411" t="s">
        <v>57</v>
      </c>
      <c r="D386" s="412" t="s">
        <v>148</v>
      </c>
      <c r="E386" s="412" t="s">
        <v>148</v>
      </c>
      <c r="F386" s="421" t="s">
        <v>783</v>
      </c>
      <c r="G386" s="421" t="s">
        <v>187</v>
      </c>
      <c r="H386" s="311">
        <v>10</v>
      </c>
      <c r="I386" s="311">
        <v>10</v>
      </c>
      <c r="J386" s="314">
        <v>10</v>
      </c>
      <c r="K386" s="463"/>
    </row>
    <row r="387" spans="1:11" ht="63.75">
      <c r="A387" s="309">
        <v>375</v>
      </c>
      <c r="B387" s="410" t="s">
        <v>318</v>
      </c>
      <c r="C387" s="411" t="s">
        <v>57</v>
      </c>
      <c r="D387" s="421" t="s">
        <v>148</v>
      </c>
      <c r="E387" s="412" t="s">
        <v>148</v>
      </c>
      <c r="F387" s="421" t="s">
        <v>322</v>
      </c>
      <c r="G387" s="421"/>
      <c r="H387" s="613">
        <f>H388</f>
        <v>464.5558</v>
      </c>
      <c r="I387" s="312">
        <f>I388</f>
        <v>0</v>
      </c>
      <c r="J387" s="313">
        <f>J388</f>
        <v>0</v>
      </c>
      <c r="K387" s="463"/>
    </row>
    <row r="388" spans="1:11" ht="51">
      <c r="A388" s="309">
        <v>376</v>
      </c>
      <c r="B388" s="442" t="s">
        <v>517</v>
      </c>
      <c r="C388" s="411" t="s">
        <v>57</v>
      </c>
      <c r="D388" s="421" t="s">
        <v>148</v>
      </c>
      <c r="E388" s="412" t="s">
        <v>148</v>
      </c>
      <c r="F388" s="421" t="s">
        <v>518</v>
      </c>
      <c r="G388" s="421"/>
      <c r="H388" s="311">
        <f>H389+H394+H399+H404+H409+H414</f>
        <v>464.5558</v>
      </c>
      <c r="I388" s="312">
        <f>I389+I394+I399+I404+I409+I414</f>
        <v>0</v>
      </c>
      <c r="J388" s="313">
        <f>J389+J394+J399+J404+J409+J414</f>
        <v>0</v>
      </c>
      <c r="K388" s="463"/>
    </row>
    <row r="389" spans="1:11" ht="51">
      <c r="A389" s="309">
        <v>377</v>
      </c>
      <c r="B389" s="410" t="s">
        <v>644</v>
      </c>
      <c r="C389" s="411" t="s">
        <v>57</v>
      </c>
      <c r="D389" s="412" t="s">
        <v>148</v>
      </c>
      <c r="E389" s="412" t="s">
        <v>148</v>
      </c>
      <c r="F389" s="421" t="s">
        <v>519</v>
      </c>
      <c r="G389" s="421"/>
      <c r="H389" s="614">
        <f>H390+H392</f>
        <v>82.03349999999999</v>
      </c>
      <c r="I389" s="324">
        <f>I390+I392</f>
        <v>0</v>
      </c>
      <c r="J389" s="325">
        <f>J390+J392</f>
        <v>0</v>
      </c>
      <c r="K389" s="463"/>
    </row>
    <row r="390" spans="1:11" ht="51">
      <c r="A390" s="309">
        <v>378</v>
      </c>
      <c r="B390" s="413" t="s">
        <v>180</v>
      </c>
      <c r="C390" s="411" t="s">
        <v>57</v>
      </c>
      <c r="D390" s="412" t="s">
        <v>148</v>
      </c>
      <c r="E390" s="412" t="s">
        <v>148</v>
      </c>
      <c r="F390" s="421" t="s">
        <v>519</v>
      </c>
      <c r="G390" s="412" t="s">
        <v>170</v>
      </c>
      <c r="H390" s="311">
        <f>H391</f>
        <v>76.4112</v>
      </c>
      <c r="I390" s="312">
        <f>I391</f>
        <v>0</v>
      </c>
      <c r="J390" s="313">
        <f>J391</f>
        <v>0</v>
      </c>
      <c r="K390" s="463"/>
    </row>
    <row r="391" spans="1:11" ht="25.5">
      <c r="A391" s="309">
        <v>379</v>
      </c>
      <c r="B391" s="410" t="s">
        <v>202</v>
      </c>
      <c r="C391" s="411" t="s">
        <v>57</v>
      </c>
      <c r="D391" s="412" t="s">
        <v>148</v>
      </c>
      <c r="E391" s="412" t="s">
        <v>148</v>
      </c>
      <c r="F391" s="421" t="s">
        <v>519</v>
      </c>
      <c r="G391" s="412" t="s">
        <v>122</v>
      </c>
      <c r="H391" s="311">
        <v>76.4112</v>
      </c>
      <c r="I391" s="311">
        <v>0</v>
      </c>
      <c r="J391" s="314">
        <v>0</v>
      </c>
      <c r="K391" s="463"/>
    </row>
    <row r="392" spans="1:11" ht="25.5">
      <c r="A392" s="309">
        <v>380</v>
      </c>
      <c r="B392" s="413" t="s">
        <v>510</v>
      </c>
      <c r="C392" s="411" t="s">
        <v>57</v>
      </c>
      <c r="D392" s="412" t="s">
        <v>148</v>
      </c>
      <c r="E392" s="412" t="s">
        <v>148</v>
      </c>
      <c r="F392" s="421" t="s">
        <v>519</v>
      </c>
      <c r="G392" s="421" t="s">
        <v>182</v>
      </c>
      <c r="H392" s="311">
        <f>H393</f>
        <v>5.6223</v>
      </c>
      <c r="I392" s="311">
        <f>I393</f>
        <v>0</v>
      </c>
      <c r="J392" s="314">
        <f>J393</f>
        <v>0</v>
      </c>
      <c r="K392" s="463"/>
    </row>
    <row r="393" spans="1:11" ht="25.5">
      <c r="A393" s="309">
        <v>381</v>
      </c>
      <c r="B393" s="410" t="s">
        <v>223</v>
      </c>
      <c r="C393" s="411" t="s">
        <v>57</v>
      </c>
      <c r="D393" s="412" t="s">
        <v>148</v>
      </c>
      <c r="E393" s="412" t="s">
        <v>148</v>
      </c>
      <c r="F393" s="421" t="s">
        <v>519</v>
      </c>
      <c r="G393" s="421" t="s">
        <v>183</v>
      </c>
      <c r="H393" s="311">
        <v>5.6223</v>
      </c>
      <c r="I393" s="311">
        <v>0</v>
      </c>
      <c r="J393" s="314">
        <v>0</v>
      </c>
      <c r="K393" s="463"/>
    </row>
    <row r="394" spans="1:11" ht="51">
      <c r="A394" s="309">
        <v>382</v>
      </c>
      <c r="B394" s="410" t="s">
        <v>645</v>
      </c>
      <c r="C394" s="411" t="s">
        <v>57</v>
      </c>
      <c r="D394" s="412" t="s">
        <v>148</v>
      </c>
      <c r="E394" s="412" t="s">
        <v>148</v>
      </c>
      <c r="F394" s="421" t="s">
        <v>646</v>
      </c>
      <c r="G394" s="421"/>
      <c r="H394" s="614">
        <f>H395+H397</f>
        <v>100.16449999999999</v>
      </c>
      <c r="I394" s="324">
        <f>I395+I397</f>
        <v>0</v>
      </c>
      <c r="J394" s="325">
        <f>J395+J397</f>
        <v>0</v>
      </c>
      <c r="K394" s="463"/>
    </row>
    <row r="395" spans="1:11" ht="51">
      <c r="A395" s="309">
        <v>383</v>
      </c>
      <c r="B395" s="413" t="s">
        <v>180</v>
      </c>
      <c r="C395" s="411" t="s">
        <v>57</v>
      </c>
      <c r="D395" s="412" t="s">
        <v>148</v>
      </c>
      <c r="E395" s="412" t="s">
        <v>148</v>
      </c>
      <c r="F395" s="421" t="s">
        <v>646</v>
      </c>
      <c r="G395" s="412" t="s">
        <v>170</v>
      </c>
      <c r="H395" s="311">
        <f>H396</f>
        <v>93.2969</v>
      </c>
      <c r="I395" s="312">
        <f>I396</f>
        <v>0</v>
      </c>
      <c r="J395" s="313">
        <f>J396</f>
        <v>0</v>
      </c>
      <c r="K395" s="463"/>
    </row>
    <row r="396" spans="1:11" ht="25.5">
      <c r="A396" s="309">
        <v>384</v>
      </c>
      <c r="B396" s="410" t="s">
        <v>202</v>
      </c>
      <c r="C396" s="411" t="s">
        <v>57</v>
      </c>
      <c r="D396" s="412" t="s">
        <v>148</v>
      </c>
      <c r="E396" s="412" t="s">
        <v>148</v>
      </c>
      <c r="F396" s="421" t="s">
        <v>646</v>
      </c>
      <c r="G396" s="412" t="s">
        <v>122</v>
      </c>
      <c r="H396" s="311">
        <v>93.2969</v>
      </c>
      <c r="I396" s="311">
        <v>0</v>
      </c>
      <c r="J396" s="314">
        <v>0</v>
      </c>
      <c r="K396" s="463"/>
    </row>
    <row r="397" spans="1:11" ht="25.5">
      <c r="A397" s="309">
        <v>385</v>
      </c>
      <c r="B397" s="413" t="s">
        <v>510</v>
      </c>
      <c r="C397" s="411" t="s">
        <v>57</v>
      </c>
      <c r="D397" s="412" t="s">
        <v>148</v>
      </c>
      <c r="E397" s="412" t="s">
        <v>148</v>
      </c>
      <c r="F397" s="421" t="s">
        <v>646</v>
      </c>
      <c r="G397" s="421" t="s">
        <v>182</v>
      </c>
      <c r="H397" s="311">
        <f>H398</f>
        <v>6.8676</v>
      </c>
      <c r="I397" s="311">
        <f>I398</f>
        <v>0</v>
      </c>
      <c r="J397" s="314">
        <f>J398</f>
        <v>0</v>
      </c>
      <c r="K397" s="463"/>
    </row>
    <row r="398" spans="1:11" ht="25.5">
      <c r="A398" s="309">
        <v>386</v>
      </c>
      <c r="B398" s="410" t="s">
        <v>223</v>
      </c>
      <c r="C398" s="411" t="s">
        <v>57</v>
      </c>
      <c r="D398" s="412" t="s">
        <v>148</v>
      </c>
      <c r="E398" s="412" t="s">
        <v>148</v>
      </c>
      <c r="F398" s="421" t="s">
        <v>646</v>
      </c>
      <c r="G398" s="421" t="s">
        <v>183</v>
      </c>
      <c r="H398" s="311">
        <v>6.8676</v>
      </c>
      <c r="I398" s="311">
        <v>0</v>
      </c>
      <c r="J398" s="314">
        <v>0</v>
      </c>
      <c r="K398" s="463"/>
    </row>
    <row r="399" spans="1:11" ht="51">
      <c r="A399" s="309">
        <v>387</v>
      </c>
      <c r="B399" s="410" t="s">
        <v>520</v>
      </c>
      <c r="C399" s="411" t="s">
        <v>57</v>
      </c>
      <c r="D399" s="412" t="s">
        <v>148</v>
      </c>
      <c r="E399" s="412" t="s">
        <v>148</v>
      </c>
      <c r="F399" s="421" t="s">
        <v>521</v>
      </c>
      <c r="G399" s="421"/>
      <c r="H399" s="614">
        <f>H400+H402</f>
        <v>50.079899999999995</v>
      </c>
      <c r="I399" s="324">
        <f>I400+I402</f>
        <v>0</v>
      </c>
      <c r="J399" s="325">
        <f>J400+J402</f>
        <v>0</v>
      </c>
      <c r="K399" s="463"/>
    </row>
    <row r="400" spans="1:11" ht="51">
      <c r="A400" s="309">
        <v>388</v>
      </c>
      <c r="B400" s="413" t="s">
        <v>180</v>
      </c>
      <c r="C400" s="411" t="s">
        <v>57</v>
      </c>
      <c r="D400" s="412" t="s">
        <v>148</v>
      </c>
      <c r="E400" s="412" t="s">
        <v>148</v>
      </c>
      <c r="F400" s="421" t="s">
        <v>521</v>
      </c>
      <c r="G400" s="412" t="s">
        <v>170</v>
      </c>
      <c r="H400" s="311">
        <f>H401</f>
        <v>46.6461</v>
      </c>
      <c r="I400" s="312">
        <f>I401</f>
        <v>0</v>
      </c>
      <c r="J400" s="313">
        <f>J401</f>
        <v>0</v>
      </c>
      <c r="K400" s="463"/>
    </row>
    <row r="401" spans="1:11" ht="25.5">
      <c r="A401" s="309">
        <v>389</v>
      </c>
      <c r="B401" s="410" t="s">
        <v>202</v>
      </c>
      <c r="C401" s="411" t="s">
        <v>57</v>
      </c>
      <c r="D401" s="412" t="s">
        <v>148</v>
      </c>
      <c r="E401" s="412" t="s">
        <v>148</v>
      </c>
      <c r="F401" s="421" t="s">
        <v>521</v>
      </c>
      <c r="G401" s="412" t="s">
        <v>122</v>
      </c>
      <c r="H401" s="311">
        <v>46.6461</v>
      </c>
      <c r="I401" s="311">
        <v>0</v>
      </c>
      <c r="J401" s="314">
        <v>0</v>
      </c>
      <c r="K401" s="463"/>
    </row>
    <row r="402" spans="1:11" ht="25.5">
      <c r="A402" s="309">
        <v>390</v>
      </c>
      <c r="B402" s="413" t="s">
        <v>510</v>
      </c>
      <c r="C402" s="411" t="s">
        <v>57</v>
      </c>
      <c r="D402" s="412" t="s">
        <v>148</v>
      </c>
      <c r="E402" s="412" t="s">
        <v>148</v>
      </c>
      <c r="F402" s="421" t="s">
        <v>521</v>
      </c>
      <c r="G402" s="421" t="s">
        <v>182</v>
      </c>
      <c r="H402" s="311">
        <f>H403</f>
        <v>3.4338</v>
      </c>
      <c r="I402" s="311">
        <f>I403</f>
        <v>0</v>
      </c>
      <c r="J402" s="314">
        <f>J403</f>
        <v>0</v>
      </c>
      <c r="K402" s="463"/>
    </row>
    <row r="403" spans="1:11" ht="25.5">
      <c r="A403" s="309">
        <v>391</v>
      </c>
      <c r="B403" s="410" t="s">
        <v>223</v>
      </c>
      <c r="C403" s="411" t="s">
        <v>57</v>
      </c>
      <c r="D403" s="412" t="s">
        <v>148</v>
      </c>
      <c r="E403" s="412" t="s">
        <v>148</v>
      </c>
      <c r="F403" s="421" t="s">
        <v>521</v>
      </c>
      <c r="G403" s="421" t="s">
        <v>183</v>
      </c>
      <c r="H403" s="311">
        <v>3.4338</v>
      </c>
      <c r="I403" s="311">
        <v>0</v>
      </c>
      <c r="J403" s="314">
        <v>0</v>
      </c>
      <c r="K403" s="463"/>
    </row>
    <row r="404" spans="1:11" ht="51">
      <c r="A404" s="309">
        <v>392</v>
      </c>
      <c r="B404" s="410" t="s">
        <v>647</v>
      </c>
      <c r="C404" s="411" t="s">
        <v>57</v>
      </c>
      <c r="D404" s="412" t="s">
        <v>148</v>
      </c>
      <c r="E404" s="412" t="s">
        <v>148</v>
      </c>
      <c r="F404" s="421" t="s">
        <v>523</v>
      </c>
      <c r="G404" s="421"/>
      <c r="H404" s="614">
        <f>H405+H407</f>
        <v>82.03349999999999</v>
      </c>
      <c r="I404" s="324">
        <f>I405+I407</f>
        <v>0</v>
      </c>
      <c r="J404" s="325">
        <f>J405+J407</f>
        <v>0</v>
      </c>
      <c r="K404" s="463"/>
    </row>
    <row r="405" spans="1:11" ht="51">
      <c r="A405" s="309">
        <v>393</v>
      </c>
      <c r="B405" s="413" t="s">
        <v>180</v>
      </c>
      <c r="C405" s="411" t="s">
        <v>57</v>
      </c>
      <c r="D405" s="412" t="s">
        <v>148</v>
      </c>
      <c r="E405" s="412" t="s">
        <v>148</v>
      </c>
      <c r="F405" s="421" t="s">
        <v>523</v>
      </c>
      <c r="G405" s="412" t="s">
        <v>170</v>
      </c>
      <c r="H405" s="311">
        <f>H406</f>
        <v>76.4112</v>
      </c>
      <c r="I405" s="312">
        <f>I406</f>
        <v>0</v>
      </c>
      <c r="J405" s="313">
        <f>J406</f>
        <v>0</v>
      </c>
      <c r="K405" s="463"/>
    </row>
    <row r="406" spans="1:11" ht="25.5">
      <c r="A406" s="309">
        <v>394</v>
      </c>
      <c r="B406" s="410" t="s">
        <v>202</v>
      </c>
      <c r="C406" s="411" t="s">
        <v>57</v>
      </c>
      <c r="D406" s="412" t="s">
        <v>148</v>
      </c>
      <c r="E406" s="412" t="s">
        <v>148</v>
      </c>
      <c r="F406" s="421" t="s">
        <v>523</v>
      </c>
      <c r="G406" s="412" t="s">
        <v>122</v>
      </c>
      <c r="H406" s="311">
        <v>76.4112</v>
      </c>
      <c r="I406" s="311">
        <v>0</v>
      </c>
      <c r="J406" s="314">
        <v>0</v>
      </c>
      <c r="K406" s="463"/>
    </row>
    <row r="407" spans="1:11" ht="25.5">
      <c r="A407" s="309">
        <v>395</v>
      </c>
      <c r="B407" s="413" t="s">
        <v>510</v>
      </c>
      <c r="C407" s="411" t="s">
        <v>57</v>
      </c>
      <c r="D407" s="412" t="s">
        <v>148</v>
      </c>
      <c r="E407" s="412" t="s">
        <v>148</v>
      </c>
      <c r="F407" s="421" t="s">
        <v>523</v>
      </c>
      <c r="G407" s="421" t="s">
        <v>182</v>
      </c>
      <c r="H407" s="311">
        <f>H408</f>
        <v>5.6223</v>
      </c>
      <c r="I407" s="311">
        <f>I408</f>
        <v>0</v>
      </c>
      <c r="J407" s="314">
        <f>J408</f>
        <v>0</v>
      </c>
      <c r="K407" s="463"/>
    </row>
    <row r="408" spans="1:11" ht="25.5">
      <c r="A408" s="309">
        <v>396</v>
      </c>
      <c r="B408" s="410" t="s">
        <v>223</v>
      </c>
      <c r="C408" s="411" t="s">
        <v>57</v>
      </c>
      <c r="D408" s="412" t="s">
        <v>148</v>
      </c>
      <c r="E408" s="412" t="s">
        <v>148</v>
      </c>
      <c r="F408" s="421" t="s">
        <v>523</v>
      </c>
      <c r="G408" s="421" t="s">
        <v>183</v>
      </c>
      <c r="H408" s="311">
        <v>5.6223</v>
      </c>
      <c r="I408" s="311">
        <v>0</v>
      </c>
      <c r="J408" s="314">
        <v>0</v>
      </c>
      <c r="K408" s="463"/>
    </row>
    <row r="409" spans="1:11" ht="51">
      <c r="A409" s="309">
        <v>397</v>
      </c>
      <c r="B409" s="410" t="s">
        <v>648</v>
      </c>
      <c r="C409" s="411" t="s">
        <v>57</v>
      </c>
      <c r="D409" s="412" t="s">
        <v>148</v>
      </c>
      <c r="E409" s="412" t="s">
        <v>148</v>
      </c>
      <c r="F409" s="421" t="s">
        <v>525</v>
      </c>
      <c r="G409" s="421"/>
      <c r="H409" s="614">
        <f>H410+H412</f>
        <v>50.079899999999995</v>
      </c>
      <c r="I409" s="324">
        <f>I410+I412</f>
        <v>0</v>
      </c>
      <c r="J409" s="325">
        <f>J410+J412</f>
        <v>0</v>
      </c>
      <c r="K409" s="463"/>
    </row>
    <row r="410" spans="1:11" ht="51">
      <c r="A410" s="309">
        <v>398</v>
      </c>
      <c r="B410" s="413" t="s">
        <v>180</v>
      </c>
      <c r="C410" s="411" t="s">
        <v>57</v>
      </c>
      <c r="D410" s="412" t="s">
        <v>148</v>
      </c>
      <c r="E410" s="412" t="s">
        <v>148</v>
      </c>
      <c r="F410" s="421" t="s">
        <v>525</v>
      </c>
      <c r="G410" s="412" t="s">
        <v>170</v>
      </c>
      <c r="H410" s="311">
        <f>H411</f>
        <v>46.6461</v>
      </c>
      <c r="I410" s="312">
        <f>I411</f>
        <v>0</v>
      </c>
      <c r="J410" s="313">
        <f>J411</f>
        <v>0</v>
      </c>
      <c r="K410" s="463"/>
    </row>
    <row r="411" spans="1:11" ht="25.5">
      <c r="A411" s="309">
        <v>399</v>
      </c>
      <c r="B411" s="410" t="s">
        <v>202</v>
      </c>
      <c r="C411" s="411" t="s">
        <v>57</v>
      </c>
      <c r="D411" s="412" t="s">
        <v>148</v>
      </c>
      <c r="E411" s="412" t="s">
        <v>148</v>
      </c>
      <c r="F411" s="421" t="s">
        <v>525</v>
      </c>
      <c r="G411" s="412" t="s">
        <v>122</v>
      </c>
      <c r="H411" s="311">
        <v>46.6461</v>
      </c>
      <c r="I411" s="311">
        <v>0</v>
      </c>
      <c r="J411" s="314">
        <v>0</v>
      </c>
      <c r="K411" s="463"/>
    </row>
    <row r="412" spans="1:11" ht="25.5">
      <c r="A412" s="309">
        <v>400</v>
      </c>
      <c r="B412" s="413" t="s">
        <v>510</v>
      </c>
      <c r="C412" s="411" t="s">
        <v>57</v>
      </c>
      <c r="D412" s="412" t="s">
        <v>148</v>
      </c>
      <c r="E412" s="412" t="s">
        <v>148</v>
      </c>
      <c r="F412" s="421" t="s">
        <v>525</v>
      </c>
      <c r="G412" s="421" t="s">
        <v>182</v>
      </c>
      <c r="H412" s="311">
        <f>H413</f>
        <v>3.4338</v>
      </c>
      <c r="I412" s="311">
        <f>I413</f>
        <v>0</v>
      </c>
      <c r="J412" s="314">
        <f>J413</f>
        <v>0</v>
      </c>
      <c r="K412" s="463"/>
    </row>
    <row r="413" spans="1:11" ht="25.5">
      <c r="A413" s="309">
        <v>401</v>
      </c>
      <c r="B413" s="410" t="s">
        <v>223</v>
      </c>
      <c r="C413" s="411" t="s">
        <v>57</v>
      </c>
      <c r="D413" s="412" t="s">
        <v>148</v>
      </c>
      <c r="E413" s="412" t="s">
        <v>148</v>
      </c>
      <c r="F413" s="421" t="s">
        <v>525</v>
      </c>
      <c r="G413" s="421" t="s">
        <v>183</v>
      </c>
      <c r="H413" s="311">
        <v>3.4338</v>
      </c>
      <c r="I413" s="311">
        <v>0</v>
      </c>
      <c r="J413" s="314">
        <v>0</v>
      </c>
      <c r="K413" s="463"/>
    </row>
    <row r="414" spans="1:11" ht="51">
      <c r="A414" s="309">
        <v>402</v>
      </c>
      <c r="B414" s="410" t="s">
        <v>716</v>
      </c>
      <c r="C414" s="411" t="s">
        <v>57</v>
      </c>
      <c r="D414" s="412" t="s">
        <v>148</v>
      </c>
      <c r="E414" s="412" t="s">
        <v>148</v>
      </c>
      <c r="F414" s="421" t="s">
        <v>606</v>
      </c>
      <c r="G414" s="421"/>
      <c r="H414" s="324">
        <f>H415+H417</f>
        <v>100.1645</v>
      </c>
      <c r="I414" s="324">
        <f>I415+I417</f>
        <v>0</v>
      </c>
      <c r="J414" s="325">
        <f>J415+J417</f>
        <v>0</v>
      </c>
      <c r="K414" s="463"/>
    </row>
    <row r="415" spans="1:11" ht="51">
      <c r="A415" s="309">
        <v>403</v>
      </c>
      <c r="B415" s="413" t="s">
        <v>180</v>
      </c>
      <c r="C415" s="411" t="s">
        <v>57</v>
      </c>
      <c r="D415" s="412" t="s">
        <v>148</v>
      </c>
      <c r="E415" s="412" t="s">
        <v>148</v>
      </c>
      <c r="F415" s="421" t="s">
        <v>606</v>
      </c>
      <c r="G415" s="412" t="s">
        <v>170</v>
      </c>
      <c r="H415" s="311">
        <f>H416</f>
        <v>93.29687</v>
      </c>
      <c r="I415" s="312">
        <f>I416</f>
        <v>0</v>
      </c>
      <c r="J415" s="313">
        <f>J416</f>
        <v>0</v>
      </c>
      <c r="K415" s="463"/>
    </row>
    <row r="416" spans="1:11" ht="25.5">
      <c r="A416" s="309">
        <v>404</v>
      </c>
      <c r="B416" s="410" t="s">
        <v>202</v>
      </c>
      <c r="C416" s="411" t="s">
        <v>57</v>
      </c>
      <c r="D416" s="412" t="s">
        <v>148</v>
      </c>
      <c r="E416" s="412" t="s">
        <v>148</v>
      </c>
      <c r="F416" s="421" t="s">
        <v>606</v>
      </c>
      <c r="G416" s="412" t="s">
        <v>122</v>
      </c>
      <c r="H416" s="311">
        <v>93.29687</v>
      </c>
      <c r="I416" s="311">
        <v>0</v>
      </c>
      <c r="J416" s="314">
        <v>0</v>
      </c>
      <c r="K416" s="463"/>
    </row>
    <row r="417" spans="1:11" ht="25.5">
      <c r="A417" s="309">
        <v>405</v>
      </c>
      <c r="B417" s="413" t="s">
        <v>510</v>
      </c>
      <c r="C417" s="411" t="s">
        <v>57</v>
      </c>
      <c r="D417" s="412" t="s">
        <v>148</v>
      </c>
      <c r="E417" s="412" t="s">
        <v>148</v>
      </c>
      <c r="F417" s="421" t="s">
        <v>606</v>
      </c>
      <c r="G417" s="421" t="s">
        <v>182</v>
      </c>
      <c r="H417" s="311">
        <f>H418</f>
        <v>6.86763</v>
      </c>
      <c r="I417" s="311">
        <f>I418</f>
        <v>0</v>
      </c>
      <c r="J417" s="314">
        <f>J418</f>
        <v>0</v>
      </c>
      <c r="K417" s="463"/>
    </row>
    <row r="418" spans="1:11" ht="25.5">
      <c r="A418" s="309">
        <v>406</v>
      </c>
      <c r="B418" s="410" t="s">
        <v>223</v>
      </c>
      <c r="C418" s="411" t="s">
        <v>57</v>
      </c>
      <c r="D418" s="412" t="s">
        <v>148</v>
      </c>
      <c r="E418" s="412" t="s">
        <v>148</v>
      </c>
      <c r="F418" s="421" t="s">
        <v>606</v>
      </c>
      <c r="G418" s="421" t="s">
        <v>183</v>
      </c>
      <c r="H418" s="311">
        <v>6.86763</v>
      </c>
      <c r="I418" s="311">
        <v>0</v>
      </c>
      <c r="J418" s="314">
        <v>0</v>
      </c>
      <c r="K418" s="463"/>
    </row>
    <row r="419" spans="1:11" ht="12.75">
      <c r="A419" s="309">
        <v>407</v>
      </c>
      <c r="B419" s="410" t="s">
        <v>603</v>
      </c>
      <c r="C419" s="411" t="s">
        <v>57</v>
      </c>
      <c r="D419" s="412" t="s">
        <v>101</v>
      </c>
      <c r="E419" s="412" t="s">
        <v>8</v>
      </c>
      <c r="F419" s="421"/>
      <c r="G419" s="421"/>
      <c r="H419" s="311">
        <f>H420+H428</f>
        <v>2333.4</v>
      </c>
      <c r="I419" s="311">
        <f>I420+I428</f>
        <v>2288.4</v>
      </c>
      <c r="J419" s="314">
        <f>J420+J428</f>
        <v>2288.4</v>
      </c>
      <c r="K419" s="463"/>
    </row>
    <row r="420" spans="1:11" ht="25.5">
      <c r="A420" s="309">
        <v>408</v>
      </c>
      <c r="B420" s="410" t="s">
        <v>604</v>
      </c>
      <c r="C420" s="411" t="s">
        <v>57</v>
      </c>
      <c r="D420" s="412" t="s">
        <v>101</v>
      </c>
      <c r="E420" s="412" t="s">
        <v>103</v>
      </c>
      <c r="F420" s="421"/>
      <c r="G420" s="421"/>
      <c r="H420" s="311">
        <f>H421</f>
        <v>945.4</v>
      </c>
      <c r="I420" s="311">
        <f>I421</f>
        <v>900.4</v>
      </c>
      <c r="J420" s="314">
        <f>J421</f>
        <v>900.4</v>
      </c>
      <c r="K420" s="463"/>
    </row>
    <row r="421" spans="1:11" ht="25.5">
      <c r="A421" s="309">
        <v>409</v>
      </c>
      <c r="B421" s="410" t="s">
        <v>243</v>
      </c>
      <c r="C421" s="411" t="s">
        <v>57</v>
      </c>
      <c r="D421" s="412" t="s">
        <v>101</v>
      </c>
      <c r="E421" s="412" t="s">
        <v>103</v>
      </c>
      <c r="F421" s="421" t="s">
        <v>332</v>
      </c>
      <c r="G421" s="421"/>
      <c r="H421" s="311">
        <f aca="true" t="shared" si="31" ref="H421:J422">H422</f>
        <v>945.4</v>
      </c>
      <c r="I421" s="311">
        <f t="shared" si="31"/>
        <v>900.4</v>
      </c>
      <c r="J421" s="314">
        <f t="shared" si="31"/>
        <v>900.4</v>
      </c>
      <c r="K421" s="463"/>
    </row>
    <row r="422" spans="1:11" ht="12.75">
      <c r="A422" s="309">
        <v>410</v>
      </c>
      <c r="B422" s="410" t="s">
        <v>605</v>
      </c>
      <c r="C422" s="411" t="s">
        <v>57</v>
      </c>
      <c r="D422" s="412" t="s">
        <v>101</v>
      </c>
      <c r="E422" s="412" t="s">
        <v>103</v>
      </c>
      <c r="F422" s="421" t="s">
        <v>333</v>
      </c>
      <c r="G422" s="421"/>
      <c r="H422" s="311">
        <f t="shared" si="31"/>
        <v>945.4</v>
      </c>
      <c r="I422" s="311">
        <f t="shared" si="31"/>
        <v>900.4</v>
      </c>
      <c r="J422" s="314">
        <f t="shared" si="31"/>
        <v>900.4</v>
      </c>
      <c r="K422" s="463"/>
    </row>
    <row r="423" spans="1:11" ht="95.25" customHeight="1">
      <c r="A423" s="309">
        <v>411</v>
      </c>
      <c r="B423" s="410" t="s">
        <v>801</v>
      </c>
      <c r="C423" s="411" t="s">
        <v>57</v>
      </c>
      <c r="D423" s="412" t="s">
        <v>101</v>
      </c>
      <c r="E423" s="412" t="s">
        <v>103</v>
      </c>
      <c r="F423" s="421" t="s">
        <v>334</v>
      </c>
      <c r="G423" s="421"/>
      <c r="H423" s="311">
        <f>H424+H426</f>
        <v>945.4</v>
      </c>
      <c r="I423" s="312">
        <f>I424+I426</f>
        <v>900.4</v>
      </c>
      <c r="J423" s="313">
        <f>J424+J426</f>
        <v>900.4</v>
      </c>
      <c r="K423" s="463"/>
    </row>
    <row r="424" spans="1:11" ht="51">
      <c r="A424" s="309">
        <v>412</v>
      </c>
      <c r="B424" s="413" t="s">
        <v>180</v>
      </c>
      <c r="C424" s="411" t="s">
        <v>57</v>
      </c>
      <c r="D424" s="412" t="s">
        <v>101</v>
      </c>
      <c r="E424" s="412" t="s">
        <v>103</v>
      </c>
      <c r="F424" s="421" t="s">
        <v>334</v>
      </c>
      <c r="G424" s="421" t="s">
        <v>170</v>
      </c>
      <c r="H424" s="311">
        <f>H425</f>
        <v>111.8</v>
      </c>
      <c r="I424" s="312">
        <f>I425</f>
        <v>111.8</v>
      </c>
      <c r="J424" s="313">
        <f>J425</f>
        <v>111.8</v>
      </c>
      <c r="K424" s="463"/>
    </row>
    <row r="425" spans="1:11" ht="12.75">
      <c r="A425" s="309">
        <v>413</v>
      </c>
      <c r="B425" s="410" t="s">
        <v>195</v>
      </c>
      <c r="C425" s="411" t="s">
        <v>57</v>
      </c>
      <c r="D425" s="412" t="s">
        <v>101</v>
      </c>
      <c r="E425" s="412" t="s">
        <v>103</v>
      </c>
      <c r="F425" s="421" t="s">
        <v>334</v>
      </c>
      <c r="G425" s="421" t="s">
        <v>140</v>
      </c>
      <c r="H425" s="311">
        <v>111.8</v>
      </c>
      <c r="I425" s="312">
        <v>111.8</v>
      </c>
      <c r="J425" s="313">
        <v>111.8</v>
      </c>
      <c r="K425" s="463"/>
    </row>
    <row r="426" spans="1:11" ht="25.5">
      <c r="A426" s="309">
        <v>414</v>
      </c>
      <c r="B426" s="413" t="s">
        <v>510</v>
      </c>
      <c r="C426" s="411" t="s">
        <v>57</v>
      </c>
      <c r="D426" s="412" t="s">
        <v>101</v>
      </c>
      <c r="E426" s="412" t="s">
        <v>103</v>
      </c>
      <c r="F426" s="421" t="s">
        <v>334</v>
      </c>
      <c r="G426" s="421" t="s">
        <v>182</v>
      </c>
      <c r="H426" s="311">
        <f>H427</f>
        <v>833.6</v>
      </c>
      <c r="I426" s="312">
        <f>I427</f>
        <v>788.6</v>
      </c>
      <c r="J426" s="313">
        <f>J427</f>
        <v>788.6</v>
      </c>
      <c r="K426" s="463"/>
    </row>
    <row r="427" spans="1:11" ht="25.5">
      <c r="A427" s="309">
        <v>415</v>
      </c>
      <c r="B427" s="410" t="s">
        <v>223</v>
      </c>
      <c r="C427" s="411" t="s">
        <v>57</v>
      </c>
      <c r="D427" s="412" t="s">
        <v>101</v>
      </c>
      <c r="E427" s="412" t="s">
        <v>103</v>
      </c>
      <c r="F427" s="421" t="s">
        <v>334</v>
      </c>
      <c r="G427" s="421" t="s">
        <v>183</v>
      </c>
      <c r="H427" s="311">
        <v>833.6</v>
      </c>
      <c r="I427" s="312">
        <v>788.6</v>
      </c>
      <c r="J427" s="313">
        <v>788.6</v>
      </c>
      <c r="K427" s="463"/>
    </row>
    <row r="428" spans="1:11" ht="12.75">
      <c r="A428" s="309">
        <v>416</v>
      </c>
      <c r="B428" s="410" t="s">
        <v>845</v>
      </c>
      <c r="C428" s="411" t="s">
        <v>57</v>
      </c>
      <c r="D428" s="412" t="s">
        <v>101</v>
      </c>
      <c r="E428" s="412" t="s">
        <v>148</v>
      </c>
      <c r="F428" s="421"/>
      <c r="G428" s="421"/>
      <c r="H428" s="311">
        <f aca="true" t="shared" si="32" ref="H428:J432">H429</f>
        <v>1388</v>
      </c>
      <c r="I428" s="312">
        <f t="shared" si="32"/>
        <v>1388</v>
      </c>
      <c r="J428" s="313">
        <f t="shared" si="32"/>
        <v>1388</v>
      </c>
      <c r="K428" s="463"/>
    </row>
    <row r="429" spans="1:11" ht="38.25">
      <c r="A429" s="309">
        <v>417</v>
      </c>
      <c r="B429" s="410" t="s">
        <v>797</v>
      </c>
      <c r="C429" s="411" t="s">
        <v>57</v>
      </c>
      <c r="D429" s="412" t="s">
        <v>101</v>
      </c>
      <c r="E429" s="412" t="s">
        <v>148</v>
      </c>
      <c r="F429" s="421" t="s">
        <v>798</v>
      </c>
      <c r="G429" s="421"/>
      <c r="H429" s="311">
        <f t="shared" si="32"/>
        <v>1388</v>
      </c>
      <c r="I429" s="312">
        <f t="shared" si="32"/>
        <v>1388</v>
      </c>
      <c r="J429" s="313">
        <f t="shared" si="32"/>
        <v>1388</v>
      </c>
      <c r="K429" s="463"/>
    </row>
    <row r="430" spans="1:11" ht="25.5">
      <c r="A430" s="309">
        <v>418</v>
      </c>
      <c r="B430" s="410" t="s">
        <v>795</v>
      </c>
      <c r="C430" s="411" t="s">
        <v>57</v>
      </c>
      <c r="D430" s="412" t="s">
        <v>101</v>
      </c>
      <c r="E430" s="412" t="s">
        <v>148</v>
      </c>
      <c r="F430" s="421" t="s">
        <v>799</v>
      </c>
      <c r="G430" s="421"/>
      <c r="H430" s="311">
        <f t="shared" si="32"/>
        <v>1388</v>
      </c>
      <c r="I430" s="312">
        <f t="shared" si="32"/>
        <v>1388</v>
      </c>
      <c r="J430" s="313">
        <f t="shared" si="32"/>
        <v>1388</v>
      </c>
      <c r="K430" s="463"/>
    </row>
    <row r="431" spans="1:11" ht="63.75">
      <c r="A431" s="309">
        <v>419</v>
      </c>
      <c r="B431" s="410" t="s">
        <v>796</v>
      </c>
      <c r="C431" s="411" t="s">
        <v>57</v>
      </c>
      <c r="D431" s="412" t="s">
        <v>101</v>
      </c>
      <c r="E431" s="412" t="s">
        <v>148</v>
      </c>
      <c r="F431" s="421" t="s">
        <v>870</v>
      </c>
      <c r="G431" s="421"/>
      <c r="H431" s="311">
        <f t="shared" si="32"/>
        <v>1388</v>
      </c>
      <c r="I431" s="312">
        <f t="shared" si="32"/>
        <v>1388</v>
      </c>
      <c r="J431" s="313">
        <f t="shared" si="32"/>
        <v>1388</v>
      </c>
      <c r="K431" s="463"/>
    </row>
    <row r="432" spans="1:11" ht="25.5">
      <c r="A432" s="309">
        <v>420</v>
      </c>
      <c r="B432" s="413" t="s">
        <v>510</v>
      </c>
      <c r="C432" s="411" t="s">
        <v>57</v>
      </c>
      <c r="D432" s="412" t="s">
        <v>101</v>
      </c>
      <c r="E432" s="412" t="s">
        <v>148</v>
      </c>
      <c r="F432" s="421" t="s">
        <v>870</v>
      </c>
      <c r="G432" s="421" t="s">
        <v>182</v>
      </c>
      <c r="H432" s="311">
        <f t="shared" si="32"/>
        <v>1388</v>
      </c>
      <c r="I432" s="312">
        <f t="shared" si="32"/>
        <v>1388</v>
      </c>
      <c r="J432" s="313">
        <f t="shared" si="32"/>
        <v>1388</v>
      </c>
      <c r="K432" s="463"/>
    </row>
    <row r="433" spans="1:11" ht="25.5">
      <c r="A433" s="309">
        <v>421</v>
      </c>
      <c r="B433" s="410" t="s">
        <v>223</v>
      </c>
      <c r="C433" s="411" t="s">
        <v>57</v>
      </c>
      <c r="D433" s="412" t="s">
        <v>101</v>
      </c>
      <c r="E433" s="412" t="s">
        <v>148</v>
      </c>
      <c r="F433" s="421" t="s">
        <v>870</v>
      </c>
      <c r="G433" s="421" t="s">
        <v>183</v>
      </c>
      <c r="H433" s="311">
        <v>1388</v>
      </c>
      <c r="I433" s="312">
        <v>1388</v>
      </c>
      <c r="J433" s="313">
        <v>1388</v>
      </c>
      <c r="K433" s="463"/>
    </row>
    <row r="434" spans="1:11" ht="12.75">
      <c r="A434" s="309">
        <v>422</v>
      </c>
      <c r="B434" s="410" t="s">
        <v>51</v>
      </c>
      <c r="C434" s="411" t="s">
        <v>57</v>
      </c>
      <c r="D434" s="412" t="s">
        <v>107</v>
      </c>
      <c r="E434" s="412" t="s">
        <v>8</v>
      </c>
      <c r="F434" s="412"/>
      <c r="G434" s="412"/>
      <c r="H434" s="311">
        <f>H435+H441+H450</f>
        <v>29761.255</v>
      </c>
      <c r="I434" s="312">
        <f>I435+I441+I450</f>
        <v>29761.255</v>
      </c>
      <c r="J434" s="313">
        <f>J435+J441+J450</f>
        <v>29761.255</v>
      </c>
      <c r="K434" s="463"/>
    </row>
    <row r="435" spans="1:11" ht="12.75">
      <c r="A435" s="309">
        <v>423</v>
      </c>
      <c r="B435" s="445" t="s">
        <v>405</v>
      </c>
      <c r="C435" s="411" t="s">
        <v>57</v>
      </c>
      <c r="D435" s="412" t="s">
        <v>107</v>
      </c>
      <c r="E435" s="412" t="s">
        <v>103</v>
      </c>
      <c r="F435" s="412"/>
      <c r="G435" s="412"/>
      <c r="H435" s="311">
        <f aca="true" t="shared" si="33" ref="H435:J439">H436</f>
        <v>21027.2</v>
      </c>
      <c r="I435" s="311">
        <f t="shared" si="33"/>
        <v>21027.2</v>
      </c>
      <c r="J435" s="314">
        <f t="shared" si="33"/>
        <v>21027.2</v>
      </c>
      <c r="K435" s="463"/>
    </row>
    <row r="436" spans="1:11" ht="25.5">
      <c r="A436" s="309">
        <v>424</v>
      </c>
      <c r="B436" s="410" t="s">
        <v>425</v>
      </c>
      <c r="C436" s="411" t="s">
        <v>57</v>
      </c>
      <c r="D436" s="412" t="s">
        <v>107</v>
      </c>
      <c r="E436" s="412" t="s">
        <v>103</v>
      </c>
      <c r="F436" s="412" t="s">
        <v>358</v>
      </c>
      <c r="G436" s="412"/>
      <c r="H436" s="311">
        <f t="shared" si="33"/>
        <v>21027.2</v>
      </c>
      <c r="I436" s="311">
        <f t="shared" si="33"/>
        <v>21027.2</v>
      </c>
      <c r="J436" s="314">
        <f t="shared" si="33"/>
        <v>21027.2</v>
      </c>
      <c r="K436" s="463"/>
    </row>
    <row r="437" spans="1:11" ht="25.5">
      <c r="A437" s="309">
        <v>425</v>
      </c>
      <c r="B437" s="410" t="s">
        <v>232</v>
      </c>
      <c r="C437" s="411" t="s">
        <v>57</v>
      </c>
      <c r="D437" s="412" t="s">
        <v>107</v>
      </c>
      <c r="E437" s="412" t="s">
        <v>103</v>
      </c>
      <c r="F437" s="412" t="s">
        <v>369</v>
      </c>
      <c r="G437" s="412"/>
      <c r="H437" s="311">
        <f>H438</f>
        <v>21027.2</v>
      </c>
      <c r="I437" s="312">
        <f t="shared" si="33"/>
        <v>21027.2</v>
      </c>
      <c r="J437" s="313">
        <f t="shared" si="33"/>
        <v>21027.2</v>
      </c>
      <c r="K437" s="463"/>
    </row>
    <row r="438" spans="1:11" ht="63.75">
      <c r="A438" s="309">
        <v>426</v>
      </c>
      <c r="B438" s="410" t="s">
        <v>428</v>
      </c>
      <c r="C438" s="411" t="s">
        <v>57</v>
      </c>
      <c r="D438" s="412" t="s">
        <v>107</v>
      </c>
      <c r="E438" s="412" t="s">
        <v>103</v>
      </c>
      <c r="F438" s="412" t="s">
        <v>370</v>
      </c>
      <c r="G438" s="412"/>
      <c r="H438" s="311">
        <f t="shared" si="33"/>
        <v>21027.2</v>
      </c>
      <c r="I438" s="312">
        <f t="shared" si="33"/>
        <v>21027.2</v>
      </c>
      <c r="J438" s="313">
        <f t="shared" si="33"/>
        <v>21027.2</v>
      </c>
      <c r="K438" s="463"/>
    </row>
    <row r="439" spans="1:11" ht="25.5">
      <c r="A439" s="309">
        <v>427</v>
      </c>
      <c r="B439" s="410" t="s">
        <v>224</v>
      </c>
      <c r="C439" s="411" t="s">
        <v>57</v>
      </c>
      <c r="D439" s="412" t="s">
        <v>107</v>
      </c>
      <c r="E439" s="412" t="s">
        <v>103</v>
      </c>
      <c r="F439" s="412" t="s">
        <v>370</v>
      </c>
      <c r="G439" s="412" t="s">
        <v>209</v>
      </c>
      <c r="H439" s="311">
        <f t="shared" si="33"/>
        <v>21027.2</v>
      </c>
      <c r="I439" s="312">
        <f t="shared" si="33"/>
        <v>21027.2</v>
      </c>
      <c r="J439" s="313">
        <f t="shared" si="33"/>
        <v>21027.2</v>
      </c>
      <c r="K439" s="463"/>
    </row>
    <row r="440" spans="1:11" ht="12.75">
      <c r="A440" s="309">
        <v>428</v>
      </c>
      <c r="B440" s="410" t="s">
        <v>219</v>
      </c>
      <c r="C440" s="411" t="s">
        <v>57</v>
      </c>
      <c r="D440" s="412" t="s">
        <v>107</v>
      </c>
      <c r="E440" s="412" t="s">
        <v>103</v>
      </c>
      <c r="F440" s="412" t="s">
        <v>370</v>
      </c>
      <c r="G440" s="412" t="s">
        <v>210</v>
      </c>
      <c r="H440" s="311">
        <v>21027.2</v>
      </c>
      <c r="I440" s="311">
        <v>21027.2</v>
      </c>
      <c r="J440" s="314">
        <v>21027.2</v>
      </c>
      <c r="K440" s="463"/>
    </row>
    <row r="441" spans="1:11" ht="12.75">
      <c r="A441" s="309">
        <v>429</v>
      </c>
      <c r="B441" s="410" t="s">
        <v>423</v>
      </c>
      <c r="C441" s="411" t="s">
        <v>57</v>
      </c>
      <c r="D441" s="412" t="s">
        <v>107</v>
      </c>
      <c r="E441" s="412" t="s">
        <v>107</v>
      </c>
      <c r="F441" s="412"/>
      <c r="G441" s="412"/>
      <c r="H441" s="311">
        <f aca="true" t="shared" si="34" ref="H441:J442">H442</f>
        <v>4684.255</v>
      </c>
      <c r="I441" s="312">
        <f t="shared" si="34"/>
        <v>4684.255</v>
      </c>
      <c r="J441" s="313">
        <f t="shared" si="34"/>
        <v>4684.255</v>
      </c>
      <c r="K441" s="463"/>
    </row>
    <row r="442" spans="1:11" ht="25.5">
      <c r="A442" s="309">
        <v>430</v>
      </c>
      <c r="B442" s="410" t="s">
        <v>244</v>
      </c>
      <c r="C442" s="411" t="s">
        <v>57</v>
      </c>
      <c r="D442" s="412" t="s">
        <v>107</v>
      </c>
      <c r="E442" s="412" t="s">
        <v>107</v>
      </c>
      <c r="F442" s="412" t="s">
        <v>371</v>
      </c>
      <c r="G442" s="412"/>
      <c r="H442" s="311">
        <f t="shared" si="34"/>
        <v>4684.255</v>
      </c>
      <c r="I442" s="312">
        <f t="shared" si="34"/>
        <v>4684.255</v>
      </c>
      <c r="J442" s="313">
        <f t="shared" si="34"/>
        <v>4684.255</v>
      </c>
      <c r="K442" s="463"/>
    </row>
    <row r="443" spans="1:11" ht="25.5">
      <c r="A443" s="309">
        <v>431</v>
      </c>
      <c r="B443" s="410" t="s">
        <v>278</v>
      </c>
      <c r="C443" s="411" t="s">
        <v>57</v>
      </c>
      <c r="D443" s="412" t="s">
        <v>107</v>
      </c>
      <c r="E443" s="412" t="s">
        <v>107</v>
      </c>
      <c r="F443" s="412" t="s">
        <v>372</v>
      </c>
      <c r="G443" s="412"/>
      <c r="H443" s="311">
        <f>H444+H447</f>
        <v>4684.255</v>
      </c>
      <c r="I443" s="311">
        <f>I444+I447</f>
        <v>4684.255</v>
      </c>
      <c r="J443" s="314">
        <f>J444+J447</f>
        <v>4684.255</v>
      </c>
      <c r="K443" s="463"/>
    </row>
    <row r="444" spans="1:11" ht="63.75">
      <c r="A444" s="309">
        <v>432</v>
      </c>
      <c r="B444" s="410" t="s">
        <v>279</v>
      </c>
      <c r="C444" s="411" t="s">
        <v>57</v>
      </c>
      <c r="D444" s="412" t="s">
        <v>107</v>
      </c>
      <c r="E444" s="412" t="s">
        <v>107</v>
      </c>
      <c r="F444" s="412" t="s">
        <v>373</v>
      </c>
      <c r="G444" s="412"/>
      <c r="H444" s="311">
        <f aca="true" t="shared" si="35" ref="H444:J445">H445</f>
        <v>3970.755</v>
      </c>
      <c r="I444" s="312">
        <f t="shared" si="35"/>
        <v>3970.755</v>
      </c>
      <c r="J444" s="313">
        <f t="shared" si="35"/>
        <v>3970.755</v>
      </c>
      <c r="K444" s="463"/>
    </row>
    <row r="445" spans="1:11" ht="25.5">
      <c r="A445" s="309">
        <v>433</v>
      </c>
      <c r="B445" s="410" t="s">
        <v>224</v>
      </c>
      <c r="C445" s="411" t="s">
        <v>57</v>
      </c>
      <c r="D445" s="412" t="s">
        <v>107</v>
      </c>
      <c r="E445" s="412" t="s">
        <v>107</v>
      </c>
      <c r="F445" s="412" t="s">
        <v>373</v>
      </c>
      <c r="G445" s="412" t="s">
        <v>209</v>
      </c>
      <c r="H445" s="311">
        <f t="shared" si="35"/>
        <v>3970.755</v>
      </c>
      <c r="I445" s="312">
        <f t="shared" si="35"/>
        <v>3970.755</v>
      </c>
      <c r="J445" s="313">
        <f t="shared" si="35"/>
        <v>3970.755</v>
      </c>
      <c r="K445" s="463"/>
    </row>
    <row r="446" spans="1:11" ht="12.75">
      <c r="A446" s="309">
        <v>434</v>
      </c>
      <c r="B446" s="410" t="s">
        <v>219</v>
      </c>
      <c r="C446" s="411" t="s">
        <v>57</v>
      </c>
      <c r="D446" s="412" t="s">
        <v>107</v>
      </c>
      <c r="E446" s="412" t="s">
        <v>107</v>
      </c>
      <c r="F446" s="412" t="s">
        <v>373</v>
      </c>
      <c r="G446" s="412" t="s">
        <v>210</v>
      </c>
      <c r="H446" s="311">
        <v>3970.755</v>
      </c>
      <c r="I446" s="311">
        <v>3970.755</v>
      </c>
      <c r="J446" s="314">
        <v>3970.755</v>
      </c>
      <c r="K446" s="463"/>
    </row>
    <row r="447" spans="1:11" ht="51">
      <c r="A447" s="309">
        <v>435</v>
      </c>
      <c r="B447" s="410" t="s">
        <v>715</v>
      </c>
      <c r="C447" s="411" t="s">
        <v>57</v>
      </c>
      <c r="D447" s="412" t="s">
        <v>107</v>
      </c>
      <c r="E447" s="412" t="s">
        <v>107</v>
      </c>
      <c r="F447" s="412" t="s">
        <v>374</v>
      </c>
      <c r="G447" s="412"/>
      <c r="H447" s="311">
        <f>H449</f>
        <v>713.5</v>
      </c>
      <c r="I447" s="312">
        <f>I449</f>
        <v>713.5</v>
      </c>
      <c r="J447" s="313">
        <f>J449</f>
        <v>713.5</v>
      </c>
      <c r="K447" s="463"/>
    </row>
    <row r="448" spans="1:11" ht="25.5">
      <c r="A448" s="309">
        <v>436</v>
      </c>
      <c r="B448" s="410" t="s">
        <v>224</v>
      </c>
      <c r="C448" s="411" t="s">
        <v>57</v>
      </c>
      <c r="D448" s="412" t="s">
        <v>107</v>
      </c>
      <c r="E448" s="412" t="s">
        <v>107</v>
      </c>
      <c r="F448" s="412" t="s">
        <v>374</v>
      </c>
      <c r="G448" s="412" t="s">
        <v>209</v>
      </c>
      <c r="H448" s="311">
        <f>H449</f>
        <v>713.5</v>
      </c>
      <c r="I448" s="312">
        <f>I449</f>
        <v>713.5</v>
      </c>
      <c r="J448" s="313">
        <f>J449</f>
        <v>713.5</v>
      </c>
      <c r="K448" s="463"/>
    </row>
    <row r="449" spans="1:11" ht="12.75">
      <c r="A449" s="309">
        <v>437</v>
      </c>
      <c r="B449" s="410" t="s">
        <v>219</v>
      </c>
      <c r="C449" s="411" t="s">
        <v>57</v>
      </c>
      <c r="D449" s="412" t="s">
        <v>107</v>
      </c>
      <c r="E449" s="412" t="s">
        <v>107</v>
      </c>
      <c r="F449" s="412" t="s">
        <v>374</v>
      </c>
      <c r="G449" s="412" t="s">
        <v>210</v>
      </c>
      <c r="H449" s="311">
        <v>713.5</v>
      </c>
      <c r="I449" s="311">
        <v>713.5</v>
      </c>
      <c r="J449" s="314">
        <v>713.5</v>
      </c>
      <c r="K449" s="463"/>
    </row>
    <row r="450" spans="1:11" ht="12.75">
      <c r="A450" s="309">
        <v>438</v>
      </c>
      <c r="B450" s="446" t="s">
        <v>56</v>
      </c>
      <c r="C450" s="411" t="s">
        <v>57</v>
      </c>
      <c r="D450" s="412" t="s">
        <v>107</v>
      </c>
      <c r="E450" s="412" t="s">
        <v>109</v>
      </c>
      <c r="F450" s="412"/>
      <c r="G450" s="412"/>
      <c r="H450" s="311">
        <f>H453</f>
        <v>4049.8</v>
      </c>
      <c r="I450" s="312">
        <f>I453</f>
        <v>4049.8</v>
      </c>
      <c r="J450" s="313">
        <f>J453</f>
        <v>4049.8</v>
      </c>
      <c r="K450" s="463"/>
    </row>
    <row r="451" spans="1:11" ht="12.75">
      <c r="A451" s="309">
        <v>439</v>
      </c>
      <c r="B451" s="410" t="s">
        <v>178</v>
      </c>
      <c r="C451" s="411" t="s">
        <v>57</v>
      </c>
      <c r="D451" s="412" t="s">
        <v>107</v>
      </c>
      <c r="E451" s="412" t="s">
        <v>109</v>
      </c>
      <c r="F451" s="412" t="s">
        <v>319</v>
      </c>
      <c r="G451" s="412"/>
      <c r="H451" s="311">
        <f aca="true" t="shared" si="36" ref="H451:J452">H452</f>
        <v>4049.8</v>
      </c>
      <c r="I451" s="311">
        <f t="shared" si="36"/>
        <v>4049.8</v>
      </c>
      <c r="J451" s="314">
        <f t="shared" si="36"/>
        <v>4049.8</v>
      </c>
      <c r="K451" s="463"/>
    </row>
    <row r="452" spans="1:11" ht="27.75" customHeight="1">
      <c r="A452" s="309">
        <v>440</v>
      </c>
      <c r="B452" s="410" t="s">
        <v>208</v>
      </c>
      <c r="C452" s="411" t="s">
        <v>57</v>
      </c>
      <c r="D452" s="412" t="s">
        <v>107</v>
      </c>
      <c r="E452" s="412" t="s">
        <v>109</v>
      </c>
      <c r="F452" s="412" t="s">
        <v>357</v>
      </c>
      <c r="G452" s="412"/>
      <c r="H452" s="311">
        <f t="shared" si="36"/>
        <v>4049.8</v>
      </c>
      <c r="I452" s="312">
        <f t="shared" si="36"/>
        <v>4049.8</v>
      </c>
      <c r="J452" s="313">
        <f t="shared" si="36"/>
        <v>4049.8</v>
      </c>
      <c r="K452" s="463"/>
    </row>
    <row r="453" spans="1:11" ht="63.75">
      <c r="A453" s="309">
        <v>441</v>
      </c>
      <c r="B453" s="437" t="s">
        <v>802</v>
      </c>
      <c r="C453" s="411" t="s">
        <v>57</v>
      </c>
      <c r="D453" s="412" t="s">
        <v>107</v>
      </c>
      <c r="E453" s="412" t="s">
        <v>109</v>
      </c>
      <c r="F453" s="412" t="s">
        <v>482</v>
      </c>
      <c r="G453" s="412"/>
      <c r="H453" s="311">
        <f>H454+H457</f>
        <v>4049.8</v>
      </c>
      <c r="I453" s="312">
        <f>I454+I457</f>
        <v>4049.8</v>
      </c>
      <c r="J453" s="313">
        <f>J454+J457</f>
        <v>4049.8</v>
      </c>
      <c r="K453" s="463"/>
    </row>
    <row r="454" spans="1:11" ht="51">
      <c r="A454" s="309">
        <v>442</v>
      </c>
      <c r="B454" s="413" t="s">
        <v>180</v>
      </c>
      <c r="C454" s="411" t="s">
        <v>57</v>
      </c>
      <c r="D454" s="412" t="s">
        <v>107</v>
      </c>
      <c r="E454" s="412" t="s">
        <v>109</v>
      </c>
      <c r="F454" s="412" t="s">
        <v>482</v>
      </c>
      <c r="G454" s="412" t="s">
        <v>170</v>
      </c>
      <c r="H454" s="311">
        <f>H455</f>
        <v>3649.4</v>
      </c>
      <c r="I454" s="312">
        <f>I455</f>
        <v>3649.4</v>
      </c>
      <c r="J454" s="313">
        <f>J455</f>
        <v>3649.4</v>
      </c>
      <c r="K454" s="463"/>
    </row>
    <row r="455" spans="1:11" ht="25.5">
      <c r="A455" s="309">
        <v>443</v>
      </c>
      <c r="B455" s="410" t="s">
        <v>202</v>
      </c>
      <c r="C455" s="411" t="s">
        <v>57</v>
      </c>
      <c r="D455" s="412" t="s">
        <v>107</v>
      </c>
      <c r="E455" s="412" t="s">
        <v>109</v>
      </c>
      <c r="F455" s="412" t="s">
        <v>482</v>
      </c>
      <c r="G455" s="412" t="s">
        <v>122</v>
      </c>
      <c r="H455" s="311">
        <v>3649.4</v>
      </c>
      <c r="I455" s="311">
        <v>3649.4</v>
      </c>
      <c r="J455" s="314">
        <v>3649.4</v>
      </c>
      <c r="K455" s="463"/>
    </row>
    <row r="456" spans="1:11" ht="25.5">
      <c r="A456" s="309">
        <v>444</v>
      </c>
      <c r="B456" s="413" t="s">
        <v>510</v>
      </c>
      <c r="C456" s="411" t="s">
        <v>57</v>
      </c>
      <c r="D456" s="412" t="s">
        <v>107</v>
      </c>
      <c r="E456" s="412" t="s">
        <v>109</v>
      </c>
      <c r="F456" s="412" t="s">
        <v>482</v>
      </c>
      <c r="G456" s="412" t="s">
        <v>182</v>
      </c>
      <c r="H456" s="311">
        <f>H457</f>
        <v>400.4</v>
      </c>
      <c r="I456" s="312">
        <f>I457</f>
        <v>400.4</v>
      </c>
      <c r="J456" s="313">
        <f>J457</f>
        <v>400.4</v>
      </c>
      <c r="K456" s="463"/>
    </row>
    <row r="457" spans="1:11" ht="25.5">
      <c r="A457" s="309">
        <v>445</v>
      </c>
      <c r="B457" s="410" t="s">
        <v>223</v>
      </c>
      <c r="C457" s="411" t="s">
        <v>57</v>
      </c>
      <c r="D457" s="412" t="s">
        <v>107</v>
      </c>
      <c r="E457" s="412" t="s">
        <v>109</v>
      </c>
      <c r="F457" s="412" t="s">
        <v>482</v>
      </c>
      <c r="G457" s="412" t="s">
        <v>183</v>
      </c>
      <c r="H457" s="311">
        <v>400.4</v>
      </c>
      <c r="I457" s="312">
        <v>400.4</v>
      </c>
      <c r="J457" s="313">
        <v>400.4</v>
      </c>
      <c r="K457" s="463"/>
    </row>
    <row r="458" spans="1:11" ht="12.75">
      <c r="A458" s="309">
        <v>446</v>
      </c>
      <c r="B458" s="410" t="s">
        <v>211</v>
      </c>
      <c r="C458" s="411" t="s">
        <v>57</v>
      </c>
      <c r="D458" s="412" t="s">
        <v>106</v>
      </c>
      <c r="E458" s="412" t="s">
        <v>8</v>
      </c>
      <c r="F458" s="412"/>
      <c r="G458" s="412"/>
      <c r="H458" s="311">
        <f>H459</f>
        <v>87562.959</v>
      </c>
      <c r="I458" s="312">
        <f>I459</f>
        <v>87563.05900000001</v>
      </c>
      <c r="J458" s="313">
        <f>J459</f>
        <v>87486.55900000001</v>
      </c>
      <c r="K458" s="463"/>
    </row>
    <row r="459" spans="1:11" ht="12.75">
      <c r="A459" s="309">
        <v>447</v>
      </c>
      <c r="B459" s="410" t="s">
        <v>15</v>
      </c>
      <c r="C459" s="411" t="s">
        <v>57</v>
      </c>
      <c r="D459" s="412" t="s">
        <v>106</v>
      </c>
      <c r="E459" s="412" t="s">
        <v>11</v>
      </c>
      <c r="F459" s="412"/>
      <c r="G459" s="412"/>
      <c r="H459" s="311">
        <f>H460+H503</f>
        <v>87562.959</v>
      </c>
      <c r="I459" s="312">
        <f>I460+I503</f>
        <v>87563.05900000001</v>
      </c>
      <c r="J459" s="313">
        <f>J460+J503</f>
        <v>87486.55900000001</v>
      </c>
      <c r="K459" s="463"/>
    </row>
    <row r="460" spans="1:11" ht="25.5">
      <c r="A460" s="309">
        <v>448</v>
      </c>
      <c r="B460" s="410" t="s">
        <v>425</v>
      </c>
      <c r="C460" s="411" t="s">
        <v>57</v>
      </c>
      <c r="D460" s="412" t="s">
        <v>106</v>
      </c>
      <c r="E460" s="412" t="s">
        <v>11</v>
      </c>
      <c r="F460" s="412" t="s">
        <v>358</v>
      </c>
      <c r="G460" s="412"/>
      <c r="H460" s="311">
        <f>H461+H483+H487+H497</f>
        <v>87490.959</v>
      </c>
      <c r="I460" s="312">
        <f>I461+I483+I487+I497</f>
        <v>87491.05900000001</v>
      </c>
      <c r="J460" s="313">
        <f>J461+J483+J487+J497</f>
        <v>87414.55900000001</v>
      </c>
      <c r="K460" s="463"/>
    </row>
    <row r="461" spans="1:11" ht="25.5">
      <c r="A461" s="309">
        <v>449</v>
      </c>
      <c r="B461" s="410" t="s">
        <v>496</v>
      </c>
      <c r="C461" s="411" t="s">
        <v>57</v>
      </c>
      <c r="D461" s="412" t="s">
        <v>106</v>
      </c>
      <c r="E461" s="412" t="s">
        <v>11</v>
      </c>
      <c r="F461" s="412" t="s">
        <v>375</v>
      </c>
      <c r="G461" s="412"/>
      <c r="H461" s="311">
        <f>H462+H465+H468+H471+H474+H477+H480</f>
        <v>46918.73100000001</v>
      </c>
      <c r="I461" s="312">
        <f>I462+I465+I468+I471+I474+I477+I480</f>
        <v>46918.73100000001</v>
      </c>
      <c r="J461" s="313">
        <f>J462+J465+J468+J471+J474+J477+J480</f>
        <v>46918.73100000001</v>
      </c>
      <c r="K461" s="463"/>
    </row>
    <row r="462" spans="1:11" ht="56.25" customHeight="1">
      <c r="A462" s="309">
        <v>450</v>
      </c>
      <c r="B462" s="410" t="s">
        <v>649</v>
      </c>
      <c r="C462" s="411" t="s">
        <v>57</v>
      </c>
      <c r="D462" s="412" t="s">
        <v>106</v>
      </c>
      <c r="E462" s="412" t="s">
        <v>11</v>
      </c>
      <c r="F462" s="412" t="s">
        <v>376</v>
      </c>
      <c r="G462" s="412"/>
      <c r="H462" s="311">
        <f>H464</f>
        <v>30509.4</v>
      </c>
      <c r="I462" s="312">
        <f>I464</f>
        <v>30509.4</v>
      </c>
      <c r="J462" s="313">
        <f>J464</f>
        <v>30509.4</v>
      </c>
      <c r="K462" s="463"/>
    </row>
    <row r="463" spans="1:11" ht="25.5">
      <c r="A463" s="309">
        <v>451</v>
      </c>
      <c r="B463" s="410" t="s">
        <v>224</v>
      </c>
      <c r="C463" s="411" t="s">
        <v>57</v>
      </c>
      <c r="D463" s="412" t="s">
        <v>106</v>
      </c>
      <c r="E463" s="412" t="s">
        <v>11</v>
      </c>
      <c r="F463" s="412" t="s">
        <v>376</v>
      </c>
      <c r="G463" s="412" t="s">
        <v>209</v>
      </c>
      <c r="H463" s="311">
        <f>H464</f>
        <v>30509.4</v>
      </c>
      <c r="I463" s="312">
        <f>I464</f>
        <v>30509.4</v>
      </c>
      <c r="J463" s="313">
        <f>J464</f>
        <v>30509.4</v>
      </c>
      <c r="K463" s="463"/>
    </row>
    <row r="464" spans="1:11" ht="12.75">
      <c r="A464" s="309">
        <v>452</v>
      </c>
      <c r="B464" s="410" t="s">
        <v>219</v>
      </c>
      <c r="C464" s="411" t="s">
        <v>57</v>
      </c>
      <c r="D464" s="412" t="s">
        <v>106</v>
      </c>
      <c r="E464" s="412" t="s">
        <v>11</v>
      </c>
      <c r="F464" s="412" t="s">
        <v>376</v>
      </c>
      <c r="G464" s="412" t="s">
        <v>210</v>
      </c>
      <c r="H464" s="311">
        <v>30509.4</v>
      </c>
      <c r="I464" s="312">
        <v>30509.4</v>
      </c>
      <c r="J464" s="313">
        <v>30509.4</v>
      </c>
      <c r="K464" s="463"/>
    </row>
    <row r="465" spans="1:11" ht="89.25">
      <c r="A465" s="309">
        <v>453</v>
      </c>
      <c r="B465" s="439" t="s">
        <v>664</v>
      </c>
      <c r="C465" s="411" t="s">
        <v>57</v>
      </c>
      <c r="D465" s="412" t="s">
        <v>106</v>
      </c>
      <c r="E465" s="412" t="s">
        <v>11</v>
      </c>
      <c r="F465" s="412" t="s">
        <v>464</v>
      </c>
      <c r="G465" s="412"/>
      <c r="H465" s="311">
        <f>H467</f>
        <v>2727.105</v>
      </c>
      <c r="I465" s="312">
        <f>I467</f>
        <v>2727.105</v>
      </c>
      <c r="J465" s="313">
        <f>J467</f>
        <v>2727.105</v>
      </c>
      <c r="K465" s="463"/>
    </row>
    <row r="466" spans="1:11" ht="25.5">
      <c r="A466" s="309">
        <v>454</v>
      </c>
      <c r="B466" s="410" t="s">
        <v>224</v>
      </c>
      <c r="C466" s="411" t="s">
        <v>57</v>
      </c>
      <c r="D466" s="412" t="s">
        <v>106</v>
      </c>
      <c r="E466" s="412" t="s">
        <v>11</v>
      </c>
      <c r="F466" s="412" t="s">
        <v>464</v>
      </c>
      <c r="G466" s="412" t="s">
        <v>209</v>
      </c>
      <c r="H466" s="311">
        <f>H467</f>
        <v>2727.105</v>
      </c>
      <c r="I466" s="312">
        <f>I467</f>
        <v>2727.105</v>
      </c>
      <c r="J466" s="313">
        <f>J467</f>
        <v>2727.105</v>
      </c>
      <c r="K466" s="463"/>
    </row>
    <row r="467" spans="1:11" ht="12.75">
      <c r="A467" s="309">
        <v>455</v>
      </c>
      <c r="B467" s="410" t="s">
        <v>219</v>
      </c>
      <c r="C467" s="411" t="s">
        <v>57</v>
      </c>
      <c r="D467" s="412" t="s">
        <v>106</v>
      </c>
      <c r="E467" s="412" t="s">
        <v>11</v>
      </c>
      <c r="F467" s="412" t="s">
        <v>464</v>
      </c>
      <c r="G467" s="412" t="s">
        <v>210</v>
      </c>
      <c r="H467" s="311">
        <v>2727.105</v>
      </c>
      <c r="I467" s="311">
        <v>2727.105</v>
      </c>
      <c r="J467" s="314">
        <v>2727.105</v>
      </c>
      <c r="K467" s="463"/>
    </row>
    <row r="468" spans="1:11" ht="89.25">
      <c r="A468" s="309">
        <v>456</v>
      </c>
      <c r="B468" s="439" t="s">
        <v>659</v>
      </c>
      <c r="C468" s="411" t="s">
        <v>57</v>
      </c>
      <c r="D468" s="412" t="s">
        <v>106</v>
      </c>
      <c r="E468" s="412" t="s">
        <v>11</v>
      </c>
      <c r="F468" s="412" t="s">
        <v>465</v>
      </c>
      <c r="G468" s="412"/>
      <c r="H468" s="311">
        <f>H470</f>
        <v>2502.645</v>
      </c>
      <c r="I468" s="312">
        <f>I470</f>
        <v>2502.645</v>
      </c>
      <c r="J468" s="313">
        <f>J470</f>
        <v>2502.645</v>
      </c>
      <c r="K468" s="463"/>
    </row>
    <row r="469" spans="1:11" ht="25.5">
      <c r="A469" s="309">
        <v>457</v>
      </c>
      <c r="B469" s="410" t="s">
        <v>224</v>
      </c>
      <c r="C469" s="411" t="s">
        <v>57</v>
      </c>
      <c r="D469" s="412" t="s">
        <v>106</v>
      </c>
      <c r="E469" s="412" t="s">
        <v>11</v>
      </c>
      <c r="F469" s="412" t="s">
        <v>465</v>
      </c>
      <c r="G469" s="412" t="s">
        <v>209</v>
      </c>
      <c r="H469" s="311">
        <f>H470</f>
        <v>2502.645</v>
      </c>
      <c r="I469" s="312">
        <f>I470</f>
        <v>2502.645</v>
      </c>
      <c r="J469" s="313">
        <f>J470</f>
        <v>2502.645</v>
      </c>
      <c r="K469" s="463"/>
    </row>
    <row r="470" spans="1:11" ht="12.75">
      <c r="A470" s="309">
        <v>458</v>
      </c>
      <c r="B470" s="410" t="s">
        <v>219</v>
      </c>
      <c r="C470" s="411" t="s">
        <v>57</v>
      </c>
      <c r="D470" s="412" t="s">
        <v>106</v>
      </c>
      <c r="E470" s="412" t="s">
        <v>11</v>
      </c>
      <c r="F470" s="412" t="s">
        <v>465</v>
      </c>
      <c r="G470" s="412" t="s">
        <v>210</v>
      </c>
      <c r="H470" s="311">
        <v>2502.645</v>
      </c>
      <c r="I470" s="311">
        <v>2502.645</v>
      </c>
      <c r="J470" s="314">
        <v>2502.645</v>
      </c>
      <c r="K470" s="463"/>
    </row>
    <row r="471" spans="1:11" ht="89.25">
      <c r="A471" s="309">
        <v>459</v>
      </c>
      <c r="B471" s="439" t="s">
        <v>660</v>
      </c>
      <c r="C471" s="411" t="s">
        <v>57</v>
      </c>
      <c r="D471" s="412" t="s">
        <v>106</v>
      </c>
      <c r="E471" s="412" t="s">
        <v>11</v>
      </c>
      <c r="F471" s="412" t="s">
        <v>466</v>
      </c>
      <c r="G471" s="412"/>
      <c r="H471" s="311">
        <f>H473</f>
        <v>1599.946</v>
      </c>
      <c r="I471" s="312">
        <f>I473</f>
        <v>1599.946</v>
      </c>
      <c r="J471" s="313">
        <f>J473</f>
        <v>1599.946</v>
      </c>
      <c r="K471" s="463"/>
    </row>
    <row r="472" spans="1:11" ht="25.5">
      <c r="A472" s="309">
        <v>460</v>
      </c>
      <c r="B472" s="410" t="s">
        <v>224</v>
      </c>
      <c r="C472" s="411" t="s">
        <v>57</v>
      </c>
      <c r="D472" s="412" t="s">
        <v>106</v>
      </c>
      <c r="E472" s="412" t="s">
        <v>11</v>
      </c>
      <c r="F472" s="412" t="s">
        <v>466</v>
      </c>
      <c r="G472" s="412" t="s">
        <v>209</v>
      </c>
      <c r="H472" s="311">
        <f>H473</f>
        <v>1599.946</v>
      </c>
      <c r="I472" s="312">
        <f>I473</f>
        <v>1599.946</v>
      </c>
      <c r="J472" s="313">
        <f>J473</f>
        <v>1599.946</v>
      </c>
      <c r="K472" s="463"/>
    </row>
    <row r="473" spans="1:11" ht="12.75">
      <c r="A473" s="309">
        <v>461</v>
      </c>
      <c r="B473" s="410" t="s">
        <v>219</v>
      </c>
      <c r="C473" s="411" t="s">
        <v>57</v>
      </c>
      <c r="D473" s="412" t="s">
        <v>106</v>
      </c>
      <c r="E473" s="412" t="s">
        <v>11</v>
      </c>
      <c r="F473" s="412" t="s">
        <v>466</v>
      </c>
      <c r="G473" s="412" t="s">
        <v>210</v>
      </c>
      <c r="H473" s="311">
        <v>1599.946</v>
      </c>
      <c r="I473" s="311">
        <v>1599.946</v>
      </c>
      <c r="J473" s="314">
        <v>1599.946</v>
      </c>
      <c r="K473" s="463"/>
    </row>
    <row r="474" spans="1:11" ht="89.25">
      <c r="A474" s="309">
        <v>462</v>
      </c>
      <c r="B474" s="439" t="s">
        <v>661</v>
      </c>
      <c r="C474" s="411" t="s">
        <v>57</v>
      </c>
      <c r="D474" s="412" t="s">
        <v>106</v>
      </c>
      <c r="E474" s="412" t="s">
        <v>11</v>
      </c>
      <c r="F474" s="412" t="s">
        <v>467</v>
      </c>
      <c r="G474" s="412"/>
      <c r="H474" s="311">
        <f>H476</f>
        <v>1964.747</v>
      </c>
      <c r="I474" s="312">
        <f>I476</f>
        <v>1964.747</v>
      </c>
      <c r="J474" s="313">
        <f>J476</f>
        <v>1964.747</v>
      </c>
      <c r="K474" s="463"/>
    </row>
    <row r="475" spans="1:11" ht="25.5">
      <c r="A475" s="309">
        <v>463</v>
      </c>
      <c r="B475" s="410" t="s">
        <v>224</v>
      </c>
      <c r="C475" s="411" t="s">
        <v>57</v>
      </c>
      <c r="D475" s="412" t="s">
        <v>106</v>
      </c>
      <c r="E475" s="412" t="s">
        <v>11</v>
      </c>
      <c r="F475" s="412" t="s">
        <v>467</v>
      </c>
      <c r="G475" s="412" t="s">
        <v>209</v>
      </c>
      <c r="H475" s="311">
        <f>H476</f>
        <v>1964.747</v>
      </c>
      <c r="I475" s="312">
        <f>I476</f>
        <v>1964.747</v>
      </c>
      <c r="J475" s="313">
        <f>J476</f>
        <v>1964.747</v>
      </c>
      <c r="K475" s="463"/>
    </row>
    <row r="476" spans="1:11" ht="12.75">
      <c r="A476" s="309">
        <v>464</v>
      </c>
      <c r="B476" s="410" t="s">
        <v>219</v>
      </c>
      <c r="C476" s="411" t="s">
        <v>57</v>
      </c>
      <c r="D476" s="412" t="s">
        <v>106</v>
      </c>
      <c r="E476" s="412" t="s">
        <v>11</v>
      </c>
      <c r="F476" s="412" t="s">
        <v>467</v>
      </c>
      <c r="G476" s="412" t="s">
        <v>210</v>
      </c>
      <c r="H476" s="311">
        <v>1964.747</v>
      </c>
      <c r="I476" s="311">
        <v>1964.747</v>
      </c>
      <c r="J476" s="314">
        <v>1964.747</v>
      </c>
      <c r="K476" s="463"/>
    </row>
    <row r="477" spans="1:11" ht="89.25">
      <c r="A477" s="309">
        <v>465</v>
      </c>
      <c r="B477" s="439" t="s">
        <v>662</v>
      </c>
      <c r="C477" s="411" t="s">
        <v>57</v>
      </c>
      <c r="D477" s="412" t="s">
        <v>106</v>
      </c>
      <c r="E477" s="412" t="s">
        <v>11</v>
      </c>
      <c r="F477" s="412" t="s">
        <v>468</v>
      </c>
      <c r="G477" s="412"/>
      <c r="H477" s="311">
        <f>H479</f>
        <v>3156.755</v>
      </c>
      <c r="I477" s="312">
        <f>I479</f>
        <v>3156.755</v>
      </c>
      <c r="J477" s="313">
        <f>J479</f>
        <v>3156.755</v>
      </c>
      <c r="K477" s="463"/>
    </row>
    <row r="478" spans="1:11" ht="25.5">
      <c r="A478" s="309">
        <v>466</v>
      </c>
      <c r="B478" s="410" t="s">
        <v>224</v>
      </c>
      <c r="C478" s="411" t="s">
        <v>57</v>
      </c>
      <c r="D478" s="412" t="s">
        <v>106</v>
      </c>
      <c r="E478" s="412" t="s">
        <v>11</v>
      </c>
      <c r="F478" s="412" t="s">
        <v>468</v>
      </c>
      <c r="G478" s="412" t="s">
        <v>209</v>
      </c>
      <c r="H478" s="311">
        <f>H479</f>
        <v>3156.755</v>
      </c>
      <c r="I478" s="312">
        <f>I479</f>
        <v>3156.755</v>
      </c>
      <c r="J478" s="313">
        <f>J479</f>
        <v>3156.755</v>
      </c>
      <c r="K478" s="463"/>
    </row>
    <row r="479" spans="1:11" ht="12.75">
      <c r="A479" s="309">
        <v>467</v>
      </c>
      <c r="B479" s="410" t="s">
        <v>219</v>
      </c>
      <c r="C479" s="411" t="s">
        <v>57</v>
      </c>
      <c r="D479" s="412" t="s">
        <v>106</v>
      </c>
      <c r="E479" s="412" t="s">
        <v>11</v>
      </c>
      <c r="F479" s="412" t="s">
        <v>468</v>
      </c>
      <c r="G479" s="412" t="s">
        <v>210</v>
      </c>
      <c r="H479" s="311">
        <v>3156.755</v>
      </c>
      <c r="I479" s="311">
        <v>3156.755</v>
      </c>
      <c r="J479" s="314">
        <v>3156.755</v>
      </c>
      <c r="K479" s="463"/>
    </row>
    <row r="480" spans="1:11" ht="89.25">
      <c r="A480" s="309">
        <v>468</v>
      </c>
      <c r="B480" s="439" t="s">
        <v>663</v>
      </c>
      <c r="C480" s="411" t="s">
        <v>57</v>
      </c>
      <c r="D480" s="412" t="s">
        <v>106</v>
      </c>
      <c r="E480" s="412" t="s">
        <v>11</v>
      </c>
      <c r="F480" s="412" t="s">
        <v>481</v>
      </c>
      <c r="G480" s="412"/>
      <c r="H480" s="311">
        <f aca="true" t="shared" si="37" ref="H480:J481">H481</f>
        <v>4458.133</v>
      </c>
      <c r="I480" s="311">
        <f t="shared" si="37"/>
        <v>4458.133</v>
      </c>
      <c r="J480" s="314">
        <f t="shared" si="37"/>
        <v>4458.133</v>
      </c>
      <c r="K480" s="463"/>
    </row>
    <row r="481" spans="1:11" ht="25.5">
      <c r="A481" s="309">
        <v>469</v>
      </c>
      <c r="B481" s="410" t="s">
        <v>224</v>
      </c>
      <c r="C481" s="411" t="s">
        <v>57</v>
      </c>
      <c r="D481" s="412" t="s">
        <v>106</v>
      </c>
      <c r="E481" s="412" t="s">
        <v>11</v>
      </c>
      <c r="F481" s="412" t="s">
        <v>481</v>
      </c>
      <c r="G481" s="412" t="s">
        <v>209</v>
      </c>
      <c r="H481" s="311">
        <f t="shared" si="37"/>
        <v>4458.133</v>
      </c>
      <c r="I481" s="312">
        <f t="shared" si="37"/>
        <v>4458.133</v>
      </c>
      <c r="J481" s="313">
        <f t="shared" si="37"/>
        <v>4458.133</v>
      </c>
      <c r="K481" s="463"/>
    </row>
    <row r="482" spans="1:11" ht="12.75">
      <c r="A482" s="309">
        <v>470</v>
      </c>
      <c r="B482" s="410" t="s">
        <v>219</v>
      </c>
      <c r="C482" s="411" t="s">
        <v>57</v>
      </c>
      <c r="D482" s="412" t="s">
        <v>106</v>
      </c>
      <c r="E482" s="412" t="s">
        <v>11</v>
      </c>
      <c r="F482" s="412" t="s">
        <v>481</v>
      </c>
      <c r="G482" s="412" t="s">
        <v>210</v>
      </c>
      <c r="H482" s="311">
        <v>4458.133</v>
      </c>
      <c r="I482" s="311">
        <v>4458.133</v>
      </c>
      <c r="J482" s="314">
        <v>4458.133</v>
      </c>
      <c r="K482" s="463"/>
    </row>
    <row r="483" spans="1:11" ht="12.75">
      <c r="A483" s="309">
        <v>471</v>
      </c>
      <c r="B483" s="410" t="s">
        <v>233</v>
      </c>
      <c r="C483" s="411" t="s">
        <v>57</v>
      </c>
      <c r="D483" s="412" t="s">
        <v>106</v>
      </c>
      <c r="E483" s="412" t="s">
        <v>11</v>
      </c>
      <c r="F483" s="412" t="s">
        <v>377</v>
      </c>
      <c r="G483" s="412"/>
      <c r="H483" s="311">
        <f aca="true" t="shared" si="38" ref="H483:J484">H485</f>
        <v>4672.8</v>
      </c>
      <c r="I483" s="312">
        <f t="shared" si="38"/>
        <v>4672.8</v>
      </c>
      <c r="J483" s="313">
        <f>J485</f>
        <v>4672.8</v>
      </c>
      <c r="K483" s="463"/>
    </row>
    <row r="484" spans="1:11" ht="51">
      <c r="A484" s="309">
        <v>472</v>
      </c>
      <c r="B484" s="410" t="s">
        <v>426</v>
      </c>
      <c r="C484" s="411" t="s">
        <v>57</v>
      </c>
      <c r="D484" s="412" t="s">
        <v>106</v>
      </c>
      <c r="E484" s="412" t="s">
        <v>11</v>
      </c>
      <c r="F484" s="412" t="s">
        <v>378</v>
      </c>
      <c r="G484" s="412"/>
      <c r="H484" s="311">
        <f t="shared" si="38"/>
        <v>4672.8</v>
      </c>
      <c r="I484" s="312">
        <f t="shared" si="38"/>
        <v>4672.8</v>
      </c>
      <c r="J484" s="313">
        <f t="shared" si="38"/>
        <v>4672.8</v>
      </c>
      <c r="K484" s="463"/>
    </row>
    <row r="485" spans="1:11" ht="25.5">
      <c r="A485" s="309">
        <v>473</v>
      </c>
      <c r="B485" s="410" t="s">
        <v>224</v>
      </c>
      <c r="C485" s="411" t="s">
        <v>57</v>
      </c>
      <c r="D485" s="412" t="s">
        <v>106</v>
      </c>
      <c r="E485" s="412" t="s">
        <v>11</v>
      </c>
      <c r="F485" s="412" t="s">
        <v>378</v>
      </c>
      <c r="G485" s="412" t="s">
        <v>209</v>
      </c>
      <c r="H485" s="311">
        <f>H486</f>
        <v>4672.8</v>
      </c>
      <c r="I485" s="312">
        <f>I486</f>
        <v>4672.8</v>
      </c>
      <c r="J485" s="313">
        <f>J486</f>
        <v>4672.8</v>
      </c>
      <c r="K485" s="463"/>
    </row>
    <row r="486" spans="1:11" ht="12.75">
      <c r="A486" s="309">
        <v>474</v>
      </c>
      <c r="B486" s="410" t="s">
        <v>219</v>
      </c>
      <c r="C486" s="411" t="s">
        <v>57</v>
      </c>
      <c r="D486" s="412" t="s">
        <v>106</v>
      </c>
      <c r="E486" s="412" t="s">
        <v>11</v>
      </c>
      <c r="F486" s="412" t="s">
        <v>378</v>
      </c>
      <c r="G486" s="412" t="s">
        <v>210</v>
      </c>
      <c r="H486" s="311">
        <v>4672.8</v>
      </c>
      <c r="I486" s="311">
        <v>4672.8</v>
      </c>
      <c r="J486" s="314">
        <v>4672.8</v>
      </c>
      <c r="K486" s="463"/>
    </row>
    <row r="487" spans="1:11" ht="25.5">
      <c r="A487" s="309">
        <v>475</v>
      </c>
      <c r="B487" s="410" t="s">
        <v>234</v>
      </c>
      <c r="C487" s="411" t="s">
        <v>57</v>
      </c>
      <c r="D487" s="412" t="s">
        <v>106</v>
      </c>
      <c r="E487" s="412" t="s">
        <v>11</v>
      </c>
      <c r="F487" s="412" t="s">
        <v>379</v>
      </c>
      <c r="G487" s="412"/>
      <c r="H487" s="311">
        <f>H488+H491+H494</f>
        <v>35485.028</v>
      </c>
      <c r="I487" s="311">
        <f>I488+I491+I494</f>
        <v>35485.128</v>
      </c>
      <c r="J487" s="313">
        <f>J488+J491+J494</f>
        <v>35408.628</v>
      </c>
      <c r="K487" s="463"/>
    </row>
    <row r="488" spans="1:11" ht="63.75">
      <c r="A488" s="309">
        <v>476</v>
      </c>
      <c r="B488" s="410" t="s">
        <v>427</v>
      </c>
      <c r="C488" s="411" t="s">
        <v>57</v>
      </c>
      <c r="D488" s="412" t="s">
        <v>106</v>
      </c>
      <c r="E488" s="412" t="s">
        <v>11</v>
      </c>
      <c r="F488" s="412" t="s">
        <v>380</v>
      </c>
      <c r="G488" s="412"/>
      <c r="H488" s="311">
        <f>H490</f>
        <v>35203.525</v>
      </c>
      <c r="I488" s="312">
        <f>I490</f>
        <v>35203.525</v>
      </c>
      <c r="J488" s="313">
        <f>J490</f>
        <v>35203.525</v>
      </c>
      <c r="K488" s="463"/>
    </row>
    <row r="489" spans="1:11" ht="25.5">
      <c r="A489" s="309">
        <v>477</v>
      </c>
      <c r="B489" s="410" t="s">
        <v>224</v>
      </c>
      <c r="C489" s="411" t="s">
        <v>57</v>
      </c>
      <c r="D489" s="412" t="s">
        <v>106</v>
      </c>
      <c r="E489" s="412" t="s">
        <v>11</v>
      </c>
      <c r="F489" s="412" t="s">
        <v>380</v>
      </c>
      <c r="G489" s="412" t="s">
        <v>209</v>
      </c>
      <c r="H489" s="311">
        <f>H490</f>
        <v>35203.525</v>
      </c>
      <c r="I489" s="312">
        <f>I490</f>
        <v>35203.525</v>
      </c>
      <c r="J489" s="313">
        <f>J490</f>
        <v>35203.525</v>
      </c>
      <c r="K489" s="463"/>
    </row>
    <row r="490" spans="1:11" ht="12.75">
      <c r="A490" s="309">
        <v>478</v>
      </c>
      <c r="B490" s="410" t="s">
        <v>219</v>
      </c>
      <c r="C490" s="411" t="s">
        <v>57</v>
      </c>
      <c r="D490" s="412" t="s">
        <v>106</v>
      </c>
      <c r="E490" s="412" t="s">
        <v>11</v>
      </c>
      <c r="F490" s="412" t="s">
        <v>380</v>
      </c>
      <c r="G490" s="412" t="s">
        <v>210</v>
      </c>
      <c r="H490" s="311">
        <v>35203.525</v>
      </c>
      <c r="I490" s="311">
        <v>35203.525</v>
      </c>
      <c r="J490" s="314">
        <v>35203.525</v>
      </c>
      <c r="K490" s="463"/>
    </row>
    <row r="491" spans="1:11" ht="63.75">
      <c r="A491" s="309">
        <v>479</v>
      </c>
      <c r="B491" s="410" t="s">
        <v>551</v>
      </c>
      <c r="C491" s="411" t="s">
        <v>57</v>
      </c>
      <c r="D491" s="412" t="s">
        <v>106</v>
      </c>
      <c r="E491" s="412" t="s">
        <v>11</v>
      </c>
      <c r="F491" s="412" t="s">
        <v>552</v>
      </c>
      <c r="G491" s="412"/>
      <c r="H491" s="311">
        <f aca="true" t="shared" si="39" ref="H491:J492">H492</f>
        <v>169.467</v>
      </c>
      <c r="I491" s="312">
        <f t="shared" si="39"/>
        <v>169.467</v>
      </c>
      <c r="J491" s="313">
        <f t="shared" si="39"/>
        <v>169.467</v>
      </c>
      <c r="K491" s="463"/>
    </row>
    <row r="492" spans="1:11" ht="25.5">
      <c r="A492" s="309">
        <v>480</v>
      </c>
      <c r="B492" s="410" t="s">
        <v>224</v>
      </c>
      <c r="C492" s="411" t="s">
        <v>57</v>
      </c>
      <c r="D492" s="412" t="s">
        <v>106</v>
      </c>
      <c r="E492" s="412" t="s">
        <v>11</v>
      </c>
      <c r="F492" s="412" t="s">
        <v>552</v>
      </c>
      <c r="G492" s="412" t="s">
        <v>209</v>
      </c>
      <c r="H492" s="311">
        <f t="shared" si="39"/>
        <v>169.467</v>
      </c>
      <c r="I492" s="312">
        <f t="shared" si="39"/>
        <v>169.467</v>
      </c>
      <c r="J492" s="313">
        <f t="shared" si="39"/>
        <v>169.467</v>
      </c>
      <c r="K492" s="463"/>
    </row>
    <row r="493" spans="1:11" ht="12.75">
      <c r="A493" s="309">
        <v>481</v>
      </c>
      <c r="B493" s="410" t="s">
        <v>219</v>
      </c>
      <c r="C493" s="411" t="s">
        <v>57</v>
      </c>
      <c r="D493" s="412" t="s">
        <v>106</v>
      </c>
      <c r="E493" s="412" t="s">
        <v>11</v>
      </c>
      <c r="F493" s="412" t="s">
        <v>552</v>
      </c>
      <c r="G493" s="412" t="s">
        <v>210</v>
      </c>
      <c r="H493" s="311">
        <v>169.467</v>
      </c>
      <c r="I493" s="311">
        <v>169.467</v>
      </c>
      <c r="J493" s="314">
        <v>169.467</v>
      </c>
      <c r="K493" s="463"/>
    </row>
    <row r="494" spans="1:11" ht="63.75">
      <c r="A494" s="309">
        <v>482</v>
      </c>
      <c r="B494" s="410" t="s">
        <v>803</v>
      </c>
      <c r="C494" s="411" t="s">
        <v>57</v>
      </c>
      <c r="D494" s="412" t="s">
        <v>106</v>
      </c>
      <c r="E494" s="412" t="s">
        <v>11</v>
      </c>
      <c r="F494" s="412" t="s">
        <v>871</v>
      </c>
      <c r="G494" s="412"/>
      <c r="H494" s="311">
        <f aca="true" t="shared" si="40" ref="H494:J495">H495</f>
        <v>112.036</v>
      </c>
      <c r="I494" s="312">
        <f t="shared" si="40"/>
        <v>112.136</v>
      </c>
      <c r="J494" s="313">
        <f t="shared" si="40"/>
        <v>35.636</v>
      </c>
      <c r="K494" s="463"/>
    </row>
    <row r="495" spans="1:11" ht="25.5">
      <c r="A495" s="309">
        <v>483</v>
      </c>
      <c r="B495" s="410" t="s">
        <v>224</v>
      </c>
      <c r="C495" s="411" t="s">
        <v>57</v>
      </c>
      <c r="D495" s="412" t="s">
        <v>106</v>
      </c>
      <c r="E495" s="412" t="s">
        <v>11</v>
      </c>
      <c r="F495" s="412" t="s">
        <v>871</v>
      </c>
      <c r="G495" s="412" t="s">
        <v>209</v>
      </c>
      <c r="H495" s="311">
        <f t="shared" si="40"/>
        <v>112.036</v>
      </c>
      <c r="I495" s="312">
        <f t="shared" si="40"/>
        <v>112.136</v>
      </c>
      <c r="J495" s="313">
        <f t="shared" si="40"/>
        <v>35.636</v>
      </c>
      <c r="K495" s="463"/>
    </row>
    <row r="496" spans="1:11" ht="12.75">
      <c r="A496" s="309">
        <v>484</v>
      </c>
      <c r="B496" s="410" t="s">
        <v>219</v>
      </c>
      <c r="C496" s="411" t="s">
        <v>57</v>
      </c>
      <c r="D496" s="412" t="s">
        <v>106</v>
      </c>
      <c r="E496" s="412" t="s">
        <v>11</v>
      </c>
      <c r="F496" s="412" t="s">
        <v>871</v>
      </c>
      <c r="G496" s="412" t="s">
        <v>210</v>
      </c>
      <c r="H496" s="311">
        <v>112.036</v>
      </c>
      <c r="I496" s="312">
        <v>112.136</v>
      </c>
      <c r="J496" s="313">
        <v>35.636</v>
      </c>
      <c r="K496" s="463"/>
    </row>
    <row r="497" spans="1:11" ht="12.75">
      <c r="A497" s="309">
        <v>485</v>
      </c>
      <c r="B497" s="410" t="s">
        <v>542</v>
      </c>
      <c r="C497" s="411" t="s">
        <v>57</v>
      </c>
      <c r="D497" s="412" t="s">
        <v>106</v>
      </c>
      <c r="E497" s="412" t="s">
        <v>11</v>
      </c>
      <c r="F497" s="412" t="s">
        <v>541</v>
      </c>
      <c r="G497" s="412"/>
      <c r="H497" s="311">
        <f aca="true" t="shared" si="41" ref="H497:J499">H498</f>
        <v>414.4</v>
      </c>
      <c r="I497" s="312">
        <f t="shared" si="41"/>
        <v>414.4</v>
      </c>
      <c r="J497" s="313">
        <f t="shared" si="41"/>
        <v>414.4</v>
      </c>
      <c r="K497" s="463"/>
    </row>
    <row r="498" spans="1:11" ht="51">
      <c r="A498" s="309">
        <v>486</v>
      </c>
      <c r="B498" s="410" t="s">
        <v>543</v>
      </c>
      <c r="C498" s="411" t="s">
        <v>57</v>
      </c>
      <c r="D498" s="412" t="s">
        <v>106</v>
      </c>
      <c r="E498" s="412" t="s">
        <v>11</v>
      </c>
      <c r="F498" s="412" t="s">
        <v>544</v>
      </c>
      <c r="G498" s="412"/>
      <c r="H498" s="311">
        <f>H499+H501</f>
        <v>414.4</v>
      </c>
      <c r="I498" s="311">
        <f>I499+I501</f>
        <v>414.4</v>
      </c>
      <c r="J498" s="314">
        <f>J499+J501</f>
        <v>414.4</v>
      </c>
      <c r="K498" s="463"/>
    </row>
    <row r="499" spans="1:11" ht="25.5">
      <c r="A499" s="309">
        <v>487</v>
      </c>
      <c r="B499" s="413" t="s">
        <v>510</v>
      </c>
      <c r="C499" s="411" t="s">
        <v>57</v>
      </c>
      <c r="D499" s="412" t="s">
        <v>106</v>
      </c>
      <c r="E499" s="412" t="s">
        <v>11</v>
      </c>
      <c r="F499" s="412" t="s">
        <v>544</v>
      </c>
      <c r="G499" s="412" t="s">
        <v>182</v>
      </c>
      <c r="H499" s="311">
        <f t="shared" si="41"/>
        <v>183.9</v>
      </c>
      <c r="I499" s="312">
        <f t="shared" si="41"/>
        <v>183.9</v>
      </c>
      <c r="J499" s="313">
        <f t="shared" si="41"/>
        <v>183.9</v>
      </c>
      <c r="K499" s="463"/>
    </row>
    <row r="500" spans="1:11" ht="25.5">
      <c r="A500" s="309">
        <v>488</v>
      </c>
      <c r="B500" s="410" t="s">
        <v>223</v>
      </c>
      <c r="C500" s="411" t="s">
        <v>57</v>
      </c>
      <c r="D500" s="412" t="s">
        <v>106</v>
      </c>
      <c r="E500" s="412" t="s">
        <v>11</v>
      </c>
      <c r="F500" s="412" t="s">
        <v>544</v>
      </c>
      <c r="G500" s="412" t="s">
        <v>183</v>
      </c>
      <c r="H500" s="311">
        <v>183.9</v>
      </c>
      <c r="I500" s="311">
        <v>183.9</v>
      </c>
      <c r="J500" s="314">
        <v>183.9</v>
      </c>
      <c r="K500" s="463"/>
    </row>
    <row r="501" spans="1:11" ht="12.75">
      <c r="A501" s="309">
        <v>489</v>
      </c>
      <c r="B501" s="410" t="s">
        <v>213</v>
      </c>
      <c r="C501" s="411" t="s">
        <v>57</v>
      </c>
      <c r="D501" s="412" t="s">
        <v>106</v>
      </c>
      <c r="E501" s="412" t="s">
        <v>11</v>
      </c>
      <c r="F501" s="412" t="s">
        <v>544</v>
      </c>
      <c r="G501" s="412" t="s">
        <v>203</v>
      </c>
      <c r="H501" s="311">
        <f>H502</f>
        <v>230.5</v>
      </c>
      <c r="I501" s="312">
        <f>I502</f>
        <v>230.5</v>
      </c>
      <c r="J501" s="313">
        <f>J502</f>
        <v>230.5</v>
      </c>
      <c r="K501" s="463"/>
    </row>
    <row r="502" spans="1:11" ht="12.75">
      <c r="A502" s="309">
        <v>490</v>
      </c>
      <c r="B502" s="410" t="s">
        <v>676</v>
      </c>
      <c r="C502" s="411" t="s">
        <v>57</v>
      </c>
      <c r="D502" s="412" t="s">
        <v>106</v>
      </c>
      <c r="E502" s="412" t="s">
        <v>11</v>
      </c>
      <c r="F502" s="412" t="s">
        <v>544</v>
      </c>
      <c r="G502" s="412" t="s">
        <v>677</v>
      </c>
      <c r="H502" s="311">
        <v>230.5</v>
      </c>
      <c r="I502" s="312">
        <v>230.5</v>
      </c>
      <c r="J502" s="313">
        <v>230.5</v>
      </c>
      <c r="K502" s="463"/>
    </row>
    <row r="503" spans="1:11" ht="25.5">
      <c r="A503" s="309">
        <v>491</v>
      </c>
      <c r="B503" s="410" t="s">
        <v>808</v>
      </c>
      <c r="C503" s="411" t="s">
        <v>57</v>
      </c>
      <c r="D503" s="412" t="s">
        <v>106</v>
      </c>
      <c r="E503" s="412" t="s">
        <v>11</v>
      </c>
      <c r="F503" s="412" t="s">
        <v>811</v>
      </c>
      <c r="G503" s="412"/>
      <c r="H503" s="311">
        <f aca="true" t="shared" si="42" ref="H503:J505">H504</f>
        <v>72</v>
      </c>
      <c r="I503" s="312">
        <f t="shared" si="42"/>
        <v>72</v>
      </c>
      <c r="J503" s="313">
        <f t="shared" si="42"/>
        <v>72</v>
      </c>
      <c r="K503" s="463"/>
    </row>
    <row r="504" spans="1:11" ht="25.5">
      <c r="A504" s="309">
        <v>492</v>
      </c>
      <c r="B504" s="410" t="s">
        <v>809</v>
      </c>
      <c r="C504" s="411" t="s">
        <v>57</v>
      </c>
      <c r="D504" s="412" t="s">
        <v>106</v>
      </c>
      <c r="E504" s="412" t="s">
        <v>11</v>
      </c>
      <c r="F504" s="412" t="s">
        <v>812</v>
      </c>
      <c r="G504" s="412"/>
      <c r="H504" s="311">
        <f t="shared" si="42"/>
        <v>72</v>
      </c>
      <c r="I504" s="312">
        <f t="shared" si="42"/>
        <v>72</v>
      </c>
      <c r="J504" s="313">
        <f t="shared" si="42"/>
        <v>72</v>
      </c>
      <c r="K504" s="463"/>
    </row>
    <row r="505" spans="1:11" ht="66" customHeight="1">
      <c r="A505" s="309">
        <v>493</v>
      </c>
      <c r="B505" s="437" t="s">
        <v>810</v>
      </c>
      <c r="C505" s="411" t="s">
        <v>57</v>
      </c>
      <c r="D505" s="412" t="s">
        <v>106</v>
      </c>
      <c r="E505" s="412" t="s">
        <v>11</v>
      </c>
      <c r="F505" s="412" t="s">
        <v>813</v>
      </c>
      <c r="G505" s="412"/>
      <c r="H505" s="311">
        <f t="shared" si="42"/>
        <v>72</v>
      </c>
      <c r="I505" s="312">
        <f t="shared" si="42"/>
        <v>72</v>
      </c>
      <c r="J505" s="313">
        <f t="shared" si="42"/>
        <v>72</v>
      </c>
      <c r="K505" s="463"/>
    </row>
    <row r="506" spans="1:11" ht="25.5">
      <c r="A506" s="309">
        <v>494</v>
      </c>
      <c r="B506" s="410" t="s">
        <v>224</v>
      </c>
      <c r="C506" s="411" t="s">
        <v>57</v>
      </c>
      <c r="D506" s="412" t="s">
        <v>106</v>
      </c>
      <c r="E506" s="412" t="s">
        <v>11</v>
      </c>
      <c r="F506" s="412" t="s">
        <v>813</v>
      </c>
      <c r="G506" s="412" t="s">
        <v>209</v>
      </c>
      <c r="H506" s="311">
        <f>H507</f>
        <v>72</v>
      </c>
      <c r="I506" s="312">
        <f>I507</f>
        <v>72</v>
      </c>
      <c r="J506" s="313">
        <f>J507</f>
        <v>72</v>
      </c>
      <c r="K506" s="463"/>
    </row>
    <row r="507" spans="1:11" ht="12.75">
      <c r="A507" s="309">
        <v>495</v>
      </c>
      <c r="B507" s="410" t="s">
        <v>219</v>
      </c>
      <c r="C507" s="411" t="s">
        <v>57</v>
      </c>
      <c r="D507" s="412" t="s">
        <v>106</v>
      </c>
      <c r="E507" s="412" t="s">
        <v>11</v>
      </c>
      <c r="F507" s="412" t="s">
        <v>813</v>
      </c>
      <c r="G507" s="412" t="s">
        <v>210</v>
      </c>
      <c r="H507" s="311">
        <v>72</v>
      </c>
      <c r="I507" s="312">
        <v>72</v>
      </c>
      <c r="J507" s="313">
        <v>72</v>
      </c>
      <c r="K507" s="463"/>
    </row>
    <row r="508" spans="1:11" ht="12.75">
      <c r="A508" s="309">
        <v>496</v>
      </c>
      <c r="B508" s="410" t="s">
        <v>132</v>
      </c>
      <c r="C508" s="411" t="s">
        <v>57</v>
      </c>
      <c r="D508" s="412" t="s">
        <v>123</v>
      </c>
      <c r="E508" s="412" t="s">
        <v>8</v>
      </c>
      <c r="F508" s="412"/>
      <c r="G508" s="412"/>
      <c r="H508" s="311">
        <f>H509+H515+H526</f>
        <v>7329.879999999999</v>
      </c>
      <c r="I508" s="312">
        <f>I509+I515+I526</f>
        <v>7322.18</v>
      </c>
      <c r="J508" s="313">
        <f>J509+J515+J526</f>
        <v>7225.879999999999</v>
      </c>
      <c r="K508" s="463"/>
    </row>
    <row r="509" spans="1:11" ht="12.75">
      <c r="A509" s="309">
        <v>497</v>
      </c>
      <c r="B509" s="447" t="s">
        <v>133</v>
      </c>
      <c r="C509" s="411" t="s">
        <v>57</v>
      </c>
      <c r="D509" s="421" t="s">
        <v>123</v>
      </c>
      <c r="E509" s="412" t="s">
        <v>11</v>
      </c>
      <c r="F509" s="421"/>
      <c r="G509" s="421"/>
      <c r="H509" s="316">
        <f>H510</f>
        <v>1463.22</v>
      </c>
      <c r="I509" s="312">
        <f aca="true" t="shared" si="43" ref="I509:J513">I510</f>
        <v>1463.22</v>
      </c>
      <c r="J509" s="313">
        <f t="shared" si="43"/>
        <v>1463.22</v>
      </c>
      <c r="K509" s="463"/>
    </row>
    <row r="510" spans="1:11" ht="25.5">
      <c r="A510" s="309">
        <v>498</v>
      </c>
      <c r="B510" s="448" t="s">
        <v>237</v>
      </c>
      <c r="C510" s="411" t="s">
        <v>57</v>
      </c>
      <c r="D510" s="421" t="s">
        <v>123</v>
      </c>
      <c r="E510" s="412" t="s">
        <v>11</v>
      </c>
      <c r="F510" s="421" t="s">
        <v>308</v>
      </c>
      <c r="G510" s="421"/>
      <c r="H510" s="316">
        <f>H511</f>
        <v>1463.22</v>
      </c>
      <c r="I510" s="312">
        <f t="shared" si="43"/>
        <v>1463.22</v>
      </c>
      <c r="J510" s="313">
        <f t="shared" si="43"/>
        <v>1463.22</v>
      </c>
      <c r="K510" s="463"/>
    </row>
    <row r="511" spans="1:11" ht="25.5">
      <c r="A511" s="309">
        <v>499</v>
      </c>
      <c r="B511" s="447" t="s">
        <v>589</v>
      </c>
      <c r="C511" s="411" t="s">
        <v>57</v>
      </c>
      <c r="D511" s="421" t="s">
        <v>123</v>
      </c>
      <c r="E511" s="412" t="s">
        <v>11</v>
      </c>
      <c r="F511" s="421" t="s">
        <v>309</v>
      </c>
      <c r="G511" s="421"/>
      <c r="H511" s="316">
        <f>H512</f>
        <v>1463.22</v>
      </c>
      <c r="I511" s="312">
        <f t="shared" si="43"/>
        <v>1463.22</v>
      </c>
      <c r="J511" s="313">
        <f t="shared" si="43"/>
        <v>1463.22</v>
      </c>
      <c r="K511" s="463"/>
    </row>
    <row r="512" spans="1:11" ht="63.75">
      <c r="A512" s="309">
        <v>500</v>
      </c>
      <c r="B512" s="448" t="s">
        <v>269</v>
      </c>
      <c r="C512" s="411" t="s">
        <v>57</v>
      </c>
      <c r="D512" s="421">
        <v>10</v>
      </c>
      <c r="E512" s="412" t="s">
        <v>11</v>
      </c>
      <c r="F512" s="421" t="s">
        <v>310</v>
      </c>
      <c r="G512" s="421"/>
      <c r="H512" s="316">
        <f>H513</f>
        <v>1463.22</v>
      </c>
      <c r="I512" s="312">
        <f t="shared" si="43"/>
        <v>1463.22</v>
      </c>
      <c r="J512" s="313">
        <f t="shared" si="43"/>
        <v>1463.22</v>
      </c>
      <c r="K512" s="463"/>
    </row>
    <row r="513" spans="1:11" ht="12.75">
      <c r="A513" s="309">
        <v>501</v>
      </c>
      <c r="B513" s="436" t="s">
        <v>213</v>
      </c>
      <c r="C513" s="411" t="s">
        <v>57</v>
      </c>
      <c r="D513" s="421">
        <v>10</v>
      </c>
      <c r="E513" s="412" t="s">
        <v>11</v>
      </c>
      <c r="F513" s="421" t="s">
        <v>310</v>
      </c>
      <c r="G513" s="421" t="s">
        <v>203</v>
      </c>
      <c r="H513" s="316">
        <f>H514</f>
        <v>1463.22</v>
      </c>
      <c r="I513" s="312">
        <f t="shared" si="43"/>
        <v>1463.22</v>
      </c>
      <c r="J513" s="313">
        <f t="shared" si="43"/>
        <v>1463.22</v>
      </c>
      <c r="K513" s="463"/>
    </row>
    <row r="514" spans="1:11" ht="12.75">
      <c r="A514" s="309">
        <v>502</v>
      </c>
      <c r="B514" s="448" t="s">
        <v>204</v>
      </c>
      <c r="C514" s="411" t="s">
        <v>57</v>
      </c>
      <c r="D514" s="421">
        <v>10</v>
      </c>
      <c r="E514" s="412" t="s">
        <v>11</v>
      </c>
      <c r="F514" s="421" t="s">
        <v>310</v>
      </c>
      <c r="G514" s="421" t="s">
        <v>205</v>
      </c>
      <c r="H514" s="316">
        <v>1463.22</v>
      </c>
      <c r="I514" s="316">
        <v>1463.22</v>
      </c>
      <c r="J514" s="317">
        <v>1463.22</v>
      </c>
      <c r="K514" s="463"/>
    </row>
    <row r="515" spans="1:11" ht="12.75">
      <c r="A515" s="309">
        <v>503</v>
      </c>
      <c r="B515" s="410" t="s">
        <v>134</v>
      </c>
      <c r="C515" s="411" t="s">
        <v>57</v>
      </c>
      <c r="D515" s="412" t="s">
        <v>123</v>
      </c>
      <c r="E515" s="412" t="s">
        <v>103</v>
      </c>
      <c r="F515" s="412"/>
      <c r="G515" s="412"/>
      <c r="H515" s="311">
        <f>H521+H516</f>
        <v>3467.096</v>
      </c>
      <c r="I515" s="311">
        <f>I521+I516</f>
        <v>3459.3959999999997</v>
      </c>
      <c r="J515" s="313">
        <f>J521+J516</f>
        <v>3363.096</v>
      </c>
      <c r="K515" s="463"/>
    </row>
    <row r="516" spans="1:11" ht="25.5">
      <c r="A516" s="309">
        <v>504</v>
      </c>
      <c r="B516" s="410" t="s">
        <v>246</v>
      </c>
      <c r="C516" s="411" t="s">
        <v>57</v>
      </c>
      <c r="D516" s="412" t="s">
        <v>123</v>
      </c>
      <c r="E516" s="412" t="s">
        <v>103</v>
      </c>
      <c r="F516" s="412" t="s">
        <v>337</v>
      </c>
      <c r="G516" s="412"/>
      <c r="H516" s="311">
        <f aca="true" t="shared" si="44" ref="H516:J519">H517</f>
        <v>2029.7</v>
      </c>
      <c r="I516" s="312">
        <f t="shared" si="44"/>
        <v>2022</v>
      </c>
      <c r="J516" s="313">
        <f t="shared" si="44"/>
        <v>1925.7</v>
      </c>
      <c r="K516" s="463"/>
    </row>
    <row r="517" spans="1:11" ht="25.5">
      <c r="A517" s="309">
        <v>505</v>
      </c>
      <c r="B517" s="410" t="s">
        <v>424</v>
      </c>
      <c r="C517" s="411" t="s">
        <v>57</v>
      </c>
      <c r="D517" s="412" t="s">
        <v>123</v>
      </c>
      <c r="E517" s="412" t="s">
        <v>103</v>
      </c>
      <c r="F517" s="412" t="s">
        <v>348</v>
      </c>
      <c r="G517" s="412"/>
      <c r="H517" s="311">
        <f t="shared" si="44"/>
        <v>2029.7</v>
      </c>
      <c r="I517" s="312">
        <f t="shared" si="44"/>
        <v>2022</v>
      </c>
      <c r="J517" s="313">
        <f t="shared" si="44"/>
        <v>1925.7</v>
      </c>
      <c r="K517" s="463"/>
    </row>
    <row r="518" spans="1:11" ht="140.25">
      <c r="A518" s="309">
        <v>506</v>
      </c>
      <c r="B518" s="410" t="s">
        <v>786</v>
      </c>
      <c r="C518" s="411" t="s">
        <v>57</v>
      </c>
      <c r="D518" s="412" t="s">
        <v>123</v>
      </c>
      <c r="E518" s="412" t="s">
        <v>103</v>
      </c>
      <c r="F518" s="412" t="s">
        <v>806</v>
      </c>
      <c r="G518" s="412"/>
      <c r="H518" s="311">
        <f t="shared" si="44"/>
        <v>2029.7</v>
      </c>
      <c r="I518" s="312">
        <f t="shared" si="44"/>
        <v>2022</v>
      </c>
      <c r="J518" s="313">
        <f t="shared" si="44"/>
        <v>1925.7</v>
      </c>
      <c r="K518" s="463"/>
    </row>
    <row r="519" spans="1:11" ht="25.5">
      <c r="A519" s="309">
        <v>507</v>
      </c>
      <c r="B519" s="436" t="s">
        <v>804</v>
      </c>
      <c r="C519" s="411" t="s">
        <v>57</v>
      </c>
      <c r="D519" s="412" t="s">
        <v>123</v>
      </c>
      <c r="E519" s="412" t="s">
        <v>103</v>
      </c>
      <c r="F519" s="412" t="s">
        <v>806</v>
      </c>
      <c r="G519" s="412" t="s">
        <v>794</v>
      </c>
      <c r="H519" s="311">
        <f t="shared" si="44"/>
        <v>2029.7</v>
      </c>
      <c r="I519" s="312">
        <f t="shared" si="44"/>
        <v>2022</v>
      </c>
      <c r="J519" s="313">
        <f t="shared" si="44"/>
        <v>1925.7</v>
      </c>
      <c r="K519" s="463"/>
    </row>
    <row r="520" spans="1:11" ht="12.75">
      <c r="A520" s="309">
        <v>508</v>
      </c>
      <c r="B520" s="410" t="s">
        <v>805</v>
      </c>
      <c r="C520" s="411" t="s">
        <v>57</v>
      </c>
      <c r="D520" s="412" t="s">
        <v>123</v>
      </c>
      <c r="E520" s="412" t="s">
        <v>103</v>
      </c>
      <c r="F520" s="412" t="s">
        <v>806</v>
      </c>
      <c r="G520" s="412" t="s">
        <v>807</v>
      </c>
      <c r="H520" s="311">
        <v>2029.7</v>
      </c>
      <c r="I520" s="312">
        <v>2022</v>
      </c>
      <c r="J520" s="313">
        <v>1925.7</v>
      </c>
      <c r="K520" s="463"/>
    </row>
    <row r="521" spans="1:11" ht="25.5">
      <c r="A521" s="309">
        <v>509</v>
      </c>
      <c r="B521" s="410" t="s">
        <v>245</v>
      </c>
      <c r="C521" s="411" t="s">
        <v>57</v>
      </c>
      <c r="D521" s="412" t="s">
        <v>123</v>
      </c>
      <c r="E521" s="412" t="s">
        <v>103</v>
      </c>
      <c r="F521" s="412" t="s">
        <v>304</v>
      </c>
      <c r="G521" s="412"/>
      <c r="H521" s="311">
        <f aca="true" t="shared" si="45" ref="H521:J523">H522</f>
        <v>1437.396</v>
      </c>
      <c r="I521" s="312">
        <f t="shared" si="45"/>
        <v>1437.396</v>
      </c>
      <c r="J521" s="313">
        <f t="shared" si="45"/>
        <v>1437.396</v>
      </c>
      <c r="K521" s="463"/>
    </row>
    <row r="522" spans="1:11" ht="38.25">
      <c r="A522" s="309">
        <v>510</v>
      </c>
      <c r="B522" s="410" t="s">
        <v>500</v>
      </c>
      <c r="C522" s="411" t="s">
        <v>57</v>
      </c>
      <c r="D522" s="412" t="s">
        <v>212</v>
      </c>
      <c r="E522" s="412" t="s">
        <v>103</v>
      </c>
      <c r="F522" s="412" t="s">
        <v>381</v>
      </c>
      <c r="G522" s="412"/>
      <c r="H522" s="311">
        <f>H523</f>
        <v>1437.396</v>
      </c>
      <c r="I522" s="312">
        <f t="shared" si="45"/>
        <v>1437.396</v>
      </c>
      <c r="J522" s="313">
        <f t="shared" si="45"/>
        <v>1437.396</v>
      </c>
      <c r="K522" s="463"/>
    </row>
    <row r="523" spans="1:11" ht="76.5">
      <c r="A523" s="309">
        <v>511</v>
      </c>
      <c r="B523" s="410" t="s">
        <v>553</v>
      </c>
      <c r="C523" s="411" t="s">
        <v>57</v>
      </c>
      <c r="D523" s="412" t="s">
        <v>212</v>
      </c>
      <c r="E523" s="412" t="s">
        <v>103</v>
      </c>
      <c r="F523" s="412" t="s">
        <v>527</v>
      </c>
      <c r="G523" s="412"/>
      <c r="H523" s="311">
        <f t="shared" si="45"/>
        <v>1437.396</v>
      </c>
      <c r="I523" s="312">
        <f t="shared" si="45"/>
        <v>1437.396</v>
      </c>
      <c r="J523" s="313">
        <f t="shared" si="45"/>
        <v>1437.396</v>
      </c>
      <c r="K523" s="463"/>
    </row>
    <row r="524" spans="1:11" ht="12.75">
      <c r="A524" s="309">
        <v>512</v>
      </c>
      <c r="B524" s="436" t="s">
        <v>213</v>
      </c>
      <c r="C524" s="411" t="s">
        <v>57</v>
      </c>
      <c r="D524" s="412" t="s">
        <v>212</v>
      </c>
      <c r="E524" s="412" t="s">
        <v>103</v>
      </c>
      <c r="F524" s="412" t="s">
        <v>527</v>
      </c>
      <c r="G524" s="412" t="s">
        <v>203</v>
      </c>
      <c r="H524" s="311">
        <f>H525</f>
        <v>1437.396</v>
      </c>
      <c r="I524" s="312">
        <f>I525</f>
        <v>1437.396</v>
      </c>
      <c r="J524" s="313">
        <f>J525</f>
        <v>1437.396</v>
      </c>
      <c r="K524" s="463"/>
    </row>
    <row r="525" spans="1:11" ht="25.5">
      <c r="A525" s="309">
        <v>513</v>
      </c>
      <c r="B525" s="410" t="s">
        <v>221</v>
      </c>
      <c r="C525" s="411" t="s">
        <v>57</v>
      </c>
      <c r="D525" s="412" t="s">
        <v>212</v>
      </c>
      <c r="E525" s="412" t="s">
        <v>103</v>
      </c>
      <c r="F525" s="412" t="s">
        <v>527</v>
      </c>
      <c r="G525" s="412" t="s">
        <v>222</v>
      </c>
      <c r="H525" s="311">
        <v>1437.396</v>
      </c>
      <c r="I525" s="311">
        <v>1437.396</v>
      </c>
      <c r="J525" s="314">
        <v>1437.396</v>
      </c>
      <c r="K525" s="463"/>
    </row>
    <row r="526" spans="1:11" ht="12.75">
      <c r="A526" s="309">
        <v>514</v>
      </c>
      <c r="B526" s="410" t="s">
        <v>126</v>
      </c>
      <c r="C526" s="411" t="s">
        <v>57</v>
      </c>
      <c r="D526" s="412" t="s">
        <v>123</v>
      </c>
      <c r="E526" s="412" t="s">
        <v>101</v>
      </c>
      <c r="F526" s="412"/>
      <c r="G526" s="412"/>
      <c r="H526" s="311">
        <f>H527+H540</f>
        <v>2399.564</v>
      </c>
      <c r="I526" s="311">
        <f>I527+I540</f>
        <v>2399.564</v>
      </c>
      <c r="J526" s="314">
        <f>J527+J540</f>
        <v>2399.564</v>
      </c>
      <c r="K526" s="463"/>
    </row>
    <row r="527" spans="1:11" ht="25.5">
      <c r="A527" s="309">
        <v>515</v>
      </c>
      <c r="B527" s="448" t="s">
        <v>237</v>
      </c>
      <c r="C527" s="411" t="s">
        <v>57</v>
      </c>
      <c r="D527" s="412" t="s">
        <v>123</v>
      </c>
      <c r="E527" s="412" t="s">
        <v>101</v>
      </c>
      <c r="F527" s="412" t="s">
        <v>308</v>
      </c>
      <c r="G527" s="412"/>
      <c r="H527" s="311">
        <f>H528+H534</f>
        <v>1132.964</v>
      </c>
      <c r="I527" s="311">
        <f>I528+I534</f>
        <v>1132.964</v>
      </c>
      <c r="J527" s="314">
        <f>J528+J534</f>
        <v>1132.964</v>
      </c>
      <c r="K527" s="463"/>
    </row>
    <row r="528" spans="1:11" ht="25.5">
      <c r="A528" s="309">
        <v>516</v>
      </c>
      <c r="B528" s="448" t="s">
        <v>599</v>
      </c>
      <c r="C528" s="411" t="s">
        <v>57</v>
      </c>
      <c r="D528" s="412" t="s">
        <v>123</v>
      </c>
      <c r="E528" s="412" t="s">
        <v>101</v>
      </c>
      <c r="F528" s="412" t="s">
        <v>309</v>
      </c>
      <c r="G528" s="412"/>
      <c r="H528" s="311">
        <f>H529</f>
        <v>493.39</v>
      </c>
      <c r="I528" s="312">
        <f>I529</f>
        <v>493.39</v>
      </c>
      <c r="J528" s="313">
        <f>J529</f>
        <v>493.39</v>
      </c>
      <c r="K528" s="463"/>
    </row>
    <row r="529" spans="1:11" ht="89.25">
      <c r="A529" s="309">
        <v>517</v>
      </c>
      <c r="B529" s="448" t="s">
        <v>238</v>
      </c>
      <c r="C529" s="411" t="s">
        <v>57</v>
      </c>
      <c r="D529" s="412" t="s">
        <v>123</v>
      </c>
      <c r="E529" s="412" t="s">
        <v>101</v>
      </c>
      <c r="F529" s="421" t="s">
        <v>312</v>
      </c>
      <c r="G529" s="421"/>
      <c r="H529" s="316">
        <f>H530+H532</f>
        <v>493.39</v>
      </c>
      <c r="I529" s="318">
        <f>I530+I532</f>
        <v>493.39</v>
      </c>
      <c r="J529" s="319">
        <f>J530+J532</f>
        <v>493.39</v>
      </c>
      <c r="K529" s="463"/>
    </row>
    <row r="530" spans="1:11" ht="25.5">
      <c r="A530" s="309">
        <v>518</v>
      </c>
      <c r="B530" s="413" t="s">
        <v>510</v>
      </c>
      <c r="C530" s="411" t="s">
        <v>57</v>
      </c>
      <c r="D530" s="412" t="s">
        <v>123</v>
      </c>
      <c r="E530" s="412" t="s">
        <v>101</v>
      </c>
      <c r="F530" s="421" t="s">
        <v>312</v>
      </c>
      <c r="G530" s="421" t="s">
        <v>182</v>
      </c>
      <c r="H530" s="316">
        <f>H531</f>
        <v>217.39</v>
      </c>
      <c r="I530" s="318">
        <f>I531</f>
        <v>217.39</v>
      </c>
      <c r="J530" s="319">
        <f>J531</f>
        <v>217.39</v>
      </c>
      <c r="K530" s="463"/>
    </row>
    <row r="531" spans="1:11" ht="25.5">
      <c r="A531" s="309">
        <v>519</v>
      </c>
      <c r="B531" s="410" t="s">
        <v>223</v>
      </c>
      <c r="C531" s="411" t="s">
        <v>57</v>
      </c>
      <c r="D531" s="412" t="s">
        <v>123</v>
      </c>
      <c r="E531" s="412" t="s">
        <v>101</v>
      </c>
      <c r="F531" s="421" t="s">
        <v>312</v>
      </c>
      <c r="G531" s="421" t="s">
        <v>183</v>
      </c>
      <c r="H531" s="316">
        <v>217.39</v>
      </c>
      <c r="I531" s="316">
        <v>217.39</v>
      </c>
      <c r="J531" s="317">
        <v>217.39</v>
      </c>
      <c r="K531" s="463"/>
    </row>
    <row r="532" spans="1:11" ht="12.75">
      <c r="A532" s="309">
        <v>520</v>
      </c>
      <c r="B532" s="436" t="s">
        <v>213</v>
      </c>
      <c r="C532" s="411" t="s">
        <v>57</v>
      </c>
      <c r="D532" s="412" t="s">
        <v>123</v>
      </c>
      <c r="E532" s="412" t="s">
        <v>101</v>
      </c>
      <c r="F532" s="421" t="s">
        <v>312</v>
      </c>
      <c r="G532" s="421" t="s">
        <v>203</v>
      </c>
      <c r="H532" s="316">
        <f>H533</f>
        <v>276</v>
      </c>
      <c r="I532" s="318">
        <f>I533</f>
        <v>276</v>
      </c>
      <c r="J532" s="319">
        <f>J533</f>
        <v>276</v>
      </c>
      <c r="K532" s="463"/>
    </row>
    <row r="533" spans="1:11" ht="12.75">
      <c r="A533" s="309">
        <v>521</v>
      </c>
      <c r="B533" s="448" t="s">
        <v>204</v>
      </c>
      <c r="C533" s="411" t="s">
        <v>57</v>
      </c>
      <c r="D533" s="412" t="s">
        <v>123</v>
      </c>
      <c r="E533" s="412" t="s">
        <v>101</v>
      </c>
      <c r="F533" s="421" t="s">
        <v>312</v>
      </c>
      <c r="G533" s="421" t="s">
        <v>205</v>
      </c>
      <c r="H533" s="316">
        <v>276</v>
      </c>
      <c r="I533" s="316">
        <v>276</v>
      </c>
      <c r="J533" s="317">
        <v>276</v>
      </c>
      <c r="K533" s="463"/>
    </row>
    <row r="534" spans="1:11" ht="12.75">
      <c r="A534" s="309">
        <v>522</v>
      </c>
      <c r="B534" s="449" t="s">
        <v>220</v>
      </c>
      <c r="C534" s="411" t="s">
        <v>57</v>
      </c>
      <c r="D534" s="412" t="s">
        <v>123</v>
      </c>
      <c r="E534" s="412" t="s">
        <v>101</v>
      </c>
      <c r="F534" s="421" t="s">
        <v>311</v>
      </c>
      <c r="G534" s="421"/>
      <c r="H534" s="316">
        <f>H535</f>
        <v>639.5740000000001</v>
      </c>
      <c r="I534" s="318">
        <f>I535</f>
        <v>639.5740000000001</v>
      </c>
      <c r="J534" s="319">
        <f>J535</f>
        <v>639.5740000000001</v>
      </c>
      <c r="K534" s="463"/>
    </row>
    <row r="535" spans="1:11" ht="51">
      <c r="A535" s="309">
        <v>523</v>
      </c>
      <c r="B535" s="448" t="s">
        <v>239</v>
      </c>
      <c r="C535" s="411" t="s">
        <v>57</v>
      </c>
      <c r="D535" s="412" t="s">
        <v>123</v>
      </c>
      <c r="E535" s="412" t="s">
        <v>101</v>
      </c>
      <c r="F535" s="421" t="s">
        <v>313</v>
      </c>
      <c r="G535" s="421"/>
      <c r="H535" s="316">
        <f>H538+H536</f>
        <v>639.5740000000001</v>
      </c>
      <c r="I535" s="318">
        <f>I538+I536</f>
        <v>639.5740000000001</v>
      </c>
      <c r="J535" s="319">
        <f>J538+J536</f>
        <v>639.5740000000001</v>
      </c>
      <c r="K535" s="463"/>
    </row>
    <row r="536" spans="1:11" ht="25.5">
      <c r="A536" s="309">
        <v>524</v>
      </c>
      <c r="B536" s="413" t="s">
        <v>510</v>
      </c>
      <c r="C536" s="411" t="s">
        <v>57</v>
      </c>
      <c r="D536" s="412" t="s">
        <v>123</v>
      </c>
      <c r="E536" s="412" t="s">
        <v>101</v>
      </c>
      <c r="F536" s="421" t="s">
        <v>313</v>
      </c>
      <c r="G536" s="421" t="s">
        <v>182</v>
      </c>
      <c r="H536" s="316">
        <f>H537</f>
        <v>471.574</v>
      </c>
      <c r="I536" s="318">
        <f>I537</f>
        <v>471.574</v>
      </c>
      <c r="J536" s="319">
        <f>J537</f>
        <v>471.574</v>
      </c>
      <c r="K536" s="463"/>
    </row>
    <row r="537" spans="1:11" ht="25.5">
      <c r="A537" s="309">
        <v>525</v>
      </c>
      <c r="B537" s="410" t="s">
        <v>223</v>
      </c>
      <c r="C537" s="411" t="s">
        <v>57</v>
      </c>
      <c r="D537" s="412" t="s">
        <v>123</v>
      </c>
      <c r="E537" s="412" t="s">
        <v>101</v>
      </c>
      <c r="F537" s="421" t="s">
        <v>313</v>
      </c>
      <c r="G537" s="421" t="s">
        <v>183</v>
      </c>
      <c r="H537" s="316">
        <v>471.574</v>
      </c>
      <c r="I537" s="316">
        <v>471.574</v>
      </c>
      <c r="J537" s="317">
        <v>471.574</v>
      </c>
      <c r="K537" s="463"/>
    </row>
    <row r="538" spans="1:11" ht="12.75">
      <c r="A538" s="309">
        <v>526</v>
      </c>
      <c r="B538" s="436" t="s">
        <v>213</v>
      </c>
      <c r="C538" s="411" t="s">
        <v>57</v>
      </c>
      <c r="D538" s="412" t="s">
        <v>123</v>
      </c>
      <c r="E538" s="412" t="s">
        <v>101</v>
      </c>
      <c r="F538" s="421" t="s">
        <v>313</v>
      </c>
      <c r="G538" s="421" t="s">
        <v>203</v>
      </c>
      <c r="H538" s="316">
        <f>H539</f>
        <v>168</v>
      </c>
      <c r="I538" s="316">
        <f>I539</f>
        <v>168</v>
      </c>
      <c r="J538" s="317">
        <f>J539</f>
        <v>168</v>
      </c>
      <c r="K538" s="463"/>
    </row>
    <row r="539" spans="1:11" ht="12.75">
      <c r="A539" s="309">
        <v>527</v>
      </c>
      <c r="B539" s="448" t="s">
        <v>204</v>
      </c>
      <c r="C539" s="411" t="s">
        <v>57</v>
      </c>
      <c r="D539" s="412" t="s">
        <v>123</v>
      </c>
      <c r="E539" s="412" t="s">
        <v>101</v>
      </c>
      <c r="F539" s="421" t="s">
        <v>313</v>
      </c>
      <c r="G539" s="421" t="s">
        <v>205</v>
      </c>
      <c r="H539" s="316">
        <v>168</v>
      </c>
      <c r="I539" s="316">
        <v>168</v>
      </c>
      <c r="J539" s="317">
        <v>168</v>
      </c>
      <c r="K539" s="463"/>
    </row>
    <row r="540" spans="1:11" ht="12.75">
      <c r="A540" s="309">
        <v>528</v>
      </c>
      <c r="B540" s="448" t="s">
        <v>178</v>
      </c>
      <c r="C540" s="411" t="s">
        <v>57</v>
      </c>
      <c r="D540" s="412" t="s">
        <v>123</v>
      </c>
      <c r="E540" s="412" t="s">
        <v>101</v>
      </c>
      <c r="F540" s="412" t="s">
        <v>319</v>
      </c>
      <c r="G540" s="412"/>
      <c r="H540" s="311">
        <f aca="true" t="shared" si="46" ref="H540:J541">H541</f>
        <v>1266.6</v>
      </c>
      <c r="I540" s="311">
        <f t="shared" si="46"/>
        <v>1266.6</v>
      </c>
      <c r="J540" s="314">
        <f t="shared" si="46"/>
        <v>1266.6</v>
      </c>
      <c r="K540" s="463"/>
    </row>
    <row r="541" spans="1:11" ht="27" customHeight="1">
      <c r="A541" s="309">
        <v>529</v>
      </c>
      <c r="B541" s="448" t="s">
        <v>208</v>
      </c>
      <c r="C541" s="411" t="s">
        <v>57</v>
      </c>
      <c r="D541" s="412" t="s">
        <v>123</v>
      </c>
      <c r="E541" s="412" t="s">
        <v>101</v>
      </c>
      <c r="F541" s="412" t="s">
        <v>357</v>
      </c>
      <c r="G541" s="412"/>
      <c r="H541" s="311">
        <f t="shared" si="46"/>
        <v>1266.6</v>
      </c>
      <c r="I541" s="312">
        <f t="shared" si="46"/>
        <v>1266.6</v>
      </c>
      <c r="J541" s="313">
        <f t="shared" si="46"/>
        <v>1266.6</v>
      </c>
      <c r="K541" s="463"/>
    </row>
    <row r="542" spans="1:11" ht="63.75">
      <c r="A542" s="309">
        <v>530</v>
      </c>
      <c r="B542" s="450" t="s">
        <v>670</v>
      </c>
      <c r="C542" s="411" t="s">
        <v>57</v>
      </c>
      <c r="D542" s="412" t="s">
        <v>123</v>
      </c>
      <c r="E542" s="412" t="s">
        <v>101</v>
      </c>
      <c r="F542" s="421" t="s">
        <v>591</v>
      </c>
      <c r="G542" s="421"/>
      <c r="H542" s="316">
        <f>H543+H545</f>
        <v>1266.6</v>
      </c>
      <c r="I542" s="318">
        <f>I543+I545</f>
        <v>1266.6</v>
      </c>
      <c r="J542" s="319">
        <f>J543+J545</f>
        <v>1266.6</v>
      </c>
      <c r="K542" s="463"/>
    </row>
    <row r="543" spans="1:11" ht="51">
      <c r="A543" s="309">
        <v>531</v>
      </c>
      <c r="B543" s="410" t="s">
        <v>242</v>
      </c>
      <c r="C543" s="411" t="s">
        <v>57</v>
      </c>
      <c r="D543" s="412" t="s">
        <v>123</v>
      </c>
      <c r="E543" s="412" t="s">
        <v>101</v>
      </c>
      <c r="F543" s="421" t="s">
        <v>591</v>
      </c>
      <c r="G543" s="412" t="s">
        <v>170</v>
      </c>
      <c r="H543" s="311">
        <f>H544</f>
        <v>1118.1</v>
      </c>
      <c r="I543" s="312">
        <f>I544</f>
        <v>1118.1</v>
      </c>
      <c r="J543" s="313">
        <f>J544</f>
        <v>1118.1</v>
      </c>
      <c r="K543" s="463"/>
    </row>
    <row r="544" spans="1:11" ht="25.5">
      <c r="A544" s="309">
        <v>532</v>
      </c>
      <c r="B544" s="410" t="s">
        <v>202</v>
      </c>
      <c r="C544" s="411" t="s">
        <v>57</v>
      </c>
      <c r="D544" s="412" t="s">
        <v>123</v>
      </c>
      <c r="E544" s="412" t="s">
        <v>101</v>
      </c>
      <c r="F544" s="421" t="s">
        <v>591</v>
      </c>
      <c r="G544" s="412" t="s">
        <v>122</v>
      </c>
      <c r="H544" s="311">
        <v>1118.1</v>
      </c>
      <c r="I544" s="311">
        <v>1118.1</v>
      </c>
      <c r="J544" s="314">
        <v>1118.1</v>
      </c>
      <c r="K544" s="463"/>
    </row>
    <row r="545" spans="1:11" ht="25.5">
      <c r="A545" s="309">
        <v>533</v>
      </c>
      <c r="B545" s="413" t="s">
        <v>510</v>
      </c>
      <c r="C545" s="411" t="s">
        <v>57</v>
      </c>
      <c r="D545" s="412" t="s">
        <v>123</v>
      </c>
      <c r="E545" s="412" t="s">
        <v>101</v>
      </c>
      <c r="F545" s="421" t="s">
        <v>591</v>
      </c>
      <c r="G545" s="412" t="s">
        <v>182</v>
      </c>
      <c r="H545" s="311">
        <f>H546</f>
        <v>148.5</v>
      </c>
      <c r="I545" s="312">
        <f>I546</f>
        <v>148.5</v>
      </c>
      <c r="J545" s="313">
        <f>J546</f>
        <v>148.5</v>
      </c>
      <c r="K545" s="463"/>
    </row>
    <row r="546" spans="1:11" ht="25.5">
      <c r="A546" s="309">
        <v>534</v>
      </c>
      <c r="B546" s="410" t="s">
        <v>223</v>
      </c>
      <c r="C546" s="411" t="s">
        <v>57</v>
      </c>
      <c r="D546" s="412" t="s">
        <v>123</v>
      </c>
      <c r="E546" s="412" t="s">
        <v>101</v>
      </c>
      <c r="F546" s="421" t="s">
        <v>591</v>
      </c>
      <c r="G546" s="412" t="s">
        <v>183</v>
      </c>
      <c r="H546" s="311">
        <v>148.5</v>
      </c>
      <c r="I546" s="312">
        <v>148.5</v>
      </c>
      <c r="J546" s="313">
        <v>148.5</v>
      </c>
      <c r="K546" s="463"/>
    </row>
    <row r="547" spans="1:11" ht="12.75">
      <c r="A547" s="309">
        <v>535</v>
      </c>
      <c r="B547" s="410" t="s">
        <v>42</v>
      </c>
      <c r="C547" s="411" t="s">
        <v>57</v>
      </c>
      <c r="D547" s="412" t="s">
        <v>35</v>
      </c>
      <c r="E547" s="412" t="s">
        <v>8</v>
      </c>
      <c r="F547" s="412"/>
      <c r="G547" s="412"/>
      <c r="H547" s="311">
        <f>H548+H562</f>
        <v>26964.506999999998</v>
      </c>
      <c r="I547" s="312">
        <f>I548+I562</f>
        <v>26964.506999999998</v>
      </c>
      <c r="J547" s="313">
        <f>J548+J562</f>
        <v>26964.506999999998</v>
      </c>
      <c r="K547" s="463"/>
    </row>
    <row r="548" spans="1:11" ht="12.75">
      <c r="A548" s="309">
        <v>536</v>
      </c>
      <c r="B548" s="410" t="s">
        <v>43</v>
      </c>
      <c r="C548" s="411" t="s">
        <v>57</v>
      </c>
      <c r="D548" s="412" t="s">
        <v>35</v>
      </c>
      <c r="E548" s="412" t="s">
        <v>11</v>
      </c>
      <c r="F548" s="412"/>
      <c r="G548" s="412"/>
      <c r="H548" s="311">
        <f>H549</f>
        <v>21538.278</v>
      </c>
      <c r="I548" s="312">
        <f>I549</f>
        <v>21538.278</v>
      </c>
      <c r="J548" s="313">
        <f>J549</f>
        <v>21538.278</v>
      </c>
      <c r="K548" s="463"/>
    </row>
    <row r="549" spans="1:11" ht="25.5">
      <c r="A549" s="309">
        <v>537</v>
      </c>
      <c r="B549" s="410" t="s">
        <v>429</v>
      </c>
      <c r="C549" s="411" t="s">
        <v>57</v>
      </c>
      <c r="D549" s="412" t="s">
        <v>35</v>
      </c>
      <c r="E549" s="412" t="s">
        <v>11</v>
      </c>
      <c r="F549" s="412" t="s">
        <v>382</v>
      </c>
      <c r="G549" s="412"/>
      <c r="H549" s="311">
        <f>H551+H558</f>
        <v>21538.278</v>
      </c>
      <c r="I549" s="311">
        <f>I551+I558</f>
        <v>21538.278</v>
      </c>
      <c r="J549" s="314">
        <f>J551+J558</f>
        <v>21538.278</v>
      </c>
      <c r="K549" s="463"/>
    </row>
    <row r="550" spans="1:11" ht="12.75">
      <c r="A550" s="309">
        <v>538</v>
      </c>
      <c r="B550" s="410" t="s">
        <v>215</v>
      </c>
      <c r="C550" s="411" t="s">
        <v>57</v>
      </c>
      <c r="D550" s="412" t="s">
        <v>35</v>
      </c>
      <c r="E550" s="412" t="s">
        <v>11</v>
      </c>
      <c r="F550" s="412" t="s">
        <v>385</v>
      </c>
      <c r="G550" s="412"/>
      <c r="H550" s="311">
        <f>H551</f>
        <v>2556.5</v>
      </c>
      <c r="I550" s="311">
        <f>I551</f>
        <v>2556.5</v>
      </c>
      <c r="J550" s="314">
        <f>J551</f>
        <v>2556.5</v>
      </c>
      <c r="K550" s="463"/>
    </row>
    <row r="551" spans="1:11" ht="51">
      <c r="A551" s="309">
        <v>539</v>
      </c>
      <c r="B551" s="410" t="s">
        <v>430</v>
      </c>
      <c r="C551" s="411" t="s">
        <v>57</v>
      </c>
      <c r="D551" s="412" t="s">
        <v>35</v>
      </c>
      <c r="E551" s="412" t="s">
        <v>11</v>
      </c>
      <c r="F551" s="412" t="s">
        <v>386</v>
      </c>
      <c r="G551" s="412"/>
      <c r="H551" s="311">
        <f>H552+H555+H556</f>
        <v>2556.5</v>
      </c>
      <c r="I551" s="311">
        <f>I552+I555+I556</f>
        <v>2556.5</v>
      </c>
      <c r="J551" s="314">
        <f>J552+J555+J556</f>
        <v>2556.5</v>
      </c>
      <c r="K551" s="463"/>
    </row>
    <row r="552" spans="1:11" ht="51">
      <c r="A552" s="309">
        <v>540</v>
      </c>
      <c r="B552" s="413" t="s">
        <v>180</v>
      </c>
      <c r="C552" s="411" t="s">
        <v>57</v>
      </c>
      <c r="D552" s="412" t="s">
        <v>35</v>
      </c>
      <c r="E552" s="412" t="s">
        <v>11</v>
      </c>
      <c r="F552" s="412" t="s">
        <v>386</v>
      </c>
      <c r="G552" s="412" t="s">
        <v>170</v>
      </c>
      <c r="H552" s="311">
        <f>H553</f>
        <v>2105.3</v>
      </c>
      <c r="I552" s="312">
        <f>I553</f>
        <v>2105.3</v>
      </c>
      <c r="J552" s="313">
        <f>J553</f>
        <v>2105.3</v>
      </c>
      <c r="K552" s="463"/>
    </row>
    <row r="553" spans="1:11" ht="12.75">
      <c r="A553" s="309">
        <v>541</v>
      </c>
      <c r="B553" s="410" t="s">
        <v>195</v>
      </c>
      <c r="C553" s="411" t="s">
        <v>57</v>
      </c>
      <c r="D553" s="412" t="s">
        <v>35</v>
      </c>
      <c r="E553" s="412" t="s">
        <v>11</v>
      </c>
      <c r="F553" s="412" t="s">
        <v>386</v>
      </c>
      <c r="G553" s="412" t="s">
        <v>140</v>
      </c>
      <c r="H553" s="311">
        <v>2105.3</v>
      </c>
      <c r="I553" s="311">
        <v>2105.3</v>
      </c>
      <c r="J553" s="314">
        <v>2105.3</v>
      </c>
      <c r="K553" s="463"/>
    </row>
    <row r="554" spans="1:11" ht="25.5">
      <c r="A554" s="309">
        <v>542</v>
      </c>
      <c r="B554" s="413" t="s">
        <v>510</v>
      </c>
      <c r="C554" s="411" t="s">
        <v>57</v>
      </c>
      <c r="D554" s="412" t="s">
        <v>35</v>
      </c>
      <c r="E554" s="412" t="s">
        <v>11</v>
      </c>
      <c r="F554" s="412" t="s">
        <v>386</v>
      </c>
      <c r="G554" s="412" t="s">
        <v>182</v>
      </c>
      <c r="H554" s="311">
        <f>H555</f>
        <v>207.2</v>
      </c>
      <c r="I554" s="312">
        <f>I555</f>
        <v>207.2</v>
      </c>
      <c r="J554" s="313">
        <f>J555</f>
        <v>207.2</v>
      </c>
      <c r="K554" s="463"/>
    </row>
    <row r="555" spans="1:11" ht="25.5">
      <c r="A555" s="309">
        <v>543</v>
      </c>
      <c r="B555" s="410" t="s">
        <v>223</v>
      </c>
      <c r="C555" s="411" t="s">
        <v>57</v>
      </c>
      <c r="D555" s="412" t="s">
        <v>35</v>
      </c>
      <c r="E555" s="412" t="s">
        <v>11</v>
      </c>
      <c r="F555" s="412" t="s">
        <v>386</v>
      </c>
      <c r="G555" s="412" t="s">
        <v>183</v>
      </c>
      <c r="H555" s="311">
        <v>207.2</v>
      </c>
      <c r="I555" s="311">
        <v>207.2</v>
      </c>
      <c r="J555" s="314">
        <v>207.2</v>
      </c>
      <c r="K555" s="463"/>
    </row>
    <row r="556" spans="1:11" ht="12.75">
      <c r="A556" s="309">
        <v>544</v>
      </c>
      <c r="B556" s="436" t="s">
        <v>213</v>
      </c>
      <c r="C556" s="411" t="s">
        <v>57</v>
      </c>
      <c r="D556" s="412" t="s">
        <v>35</v>
      </c>
      <c r="E556" s="412" t="s">
        <v>11</v>
      </c>
      <c r="F556" s="412" t="s">
        <v>386</v>
      </c>
      <c r="G556" s="412" t="s">
        <v>203</v>
      </c>
      <c r="H556" s="311">
        <f>H557</f>
        <v>244</v>
      </c>
      <c r="I556" s="311">
        <f>I557</f>
        <v>244</v>
      </c>
      <c r="J556" s="314">
        <f>J557</f>
        <v>244</v>
      </c>
      <c r="K556" s="463"/>
    </row>
    <row r="557" spans="1:11" ht="12.75">
      <c r="A557" s="309">
        <v>545</v>
      </c>
      <c r="B557" s="448" t="s">
        <v>676</v>
      </c>
      <c r="C557" s="411" t="s">
        <v>57</v>
      </c>
      <c r="D557" s="412" t="s">
        <v>35</v>
      </c>
      <c r="E557" s="412" t="s">
        <v>11</v>
      </c>
      <c r="F557" s="412" t="s">
        <v>386</v>
      </c>
      <c r="G557" s="412" t="s">
        <v>677</v>
      </c>
      <c r="H557" s="311">
        <v>244</v>
      </c>
      <c r="I557" s="311">
        <v>244</v>
      </c>
      <c r="J557" s="314">
        <v>244</v>
      </c>
      <c r="K557" s="463"/>
    </row>
    <row r="558" spans="1:11" ht="17.25" customHeight="1">
      <c r="A558" s="309">
        <v>546</v>
      </c>
      <c r="B558" s="410" t="s">
        <v>214</v>
      </c>
      <c r="C558" s="411" t="s">
        <v>57</v>
      </c>
      <c r="D558" s="412" t="s">
        <v>35</v>
      </c>
      <c r="E558" s="412" t="s">
        <v>11</v>
      </c>
      <c r="F558" s="412" t="s">
        <v>383</v>
      </c>
      <c r="G558" s="412"/>
      <c r="H558" s="311">
        <f>H559</f>
        <v>18981.778</v>
      </c>
      <c r="I558" s="311">
        <f>I559</f>
        <v>18981.778</v>
      </c>
      <c r="J558" s="314">
        <f>J559</f>
        <v>18981.778</v>
      </c>
      <c r="K558" s="463"/>
    </row>
    <row r="559" spans="1:11" ht="51">
      <c r="A559" s="309">
        <v>547</v>
      </c>
      <c r="B559" s="410" t="s">
        <v>650</v>
      </c>
      <c r="C559" s="411" t="s">
        <v>57</v>
      </c>
      <c r="D559" s="412" t="s">
        <v>35</v>
      </c>
      <c r="E559" s="412" t="s">
        <v>11</v>
      </c>
      <c r="F559" s="412" t="s">
        <v>384</v>
      </c>
      <c r="G559" s="412"/>
      <c r="H559" s="311">
        <f>H561</f>
        <v>18981.778</v>
      </c>
      <c r="I559" s="312">
        <f>I561</f>
        <v>18981.778</v>
      </c>
      <c r="J559" s="313">
        <f>J561</f>
        <v>18981.778</v>
      </c>
      <c r="K559" s="463"/>
    </row>
    <row r="560" spans="1:11" ht="25.5">
      <c r="A560" s="309">
        <v>548</v>
      </c>
      <c r="B560" s="410" t="s">
        <v>224</v>
      </c>
      <c r="C560" s="411" t="s">
        <v>57</v>
      </c>
      <c r="D560" s="412" t="s">
        <v>35</v>
      </c>
      <c r="E560" s="412" t="s">
        <v>11</v>
      </c>
      <c r="F560" s="412" t="s">
        <v>384</v>
      </c>
      <c r="G560" s="412" t="s">
        <v>209</v>
      </c>
      <c r="H560" s="311">
        <f>H561</f>
        <v>18981.778</v>
      </c>
      <c r="I560" s="312">
        <f>I561</f>
        <v>18981.778</v>
      </c>
      <c r="J560" s="313">
        <f>J561</f>
        <v>18981.778</v>
      </c>
      <c r="K560" s="463"/>
    </row>
    <row r="561" spans="1:11" ht="12.75">
      <c r="A561" s="309">
        <v>549</v>
      </c>
      <c r="B561" s="410" t="s">
        <v>219</v>
      </c>
      <c r="C561" s="411" t="s">
        <v>57</v>
      </c>
      <c r="D561" s="412" t="s">
        <v>35</v>
      </c>
      <c r="E561" s="412" t="s">
        <v>11</v>
      </c>
      <c r="F561" s="412" t="s">
        <v>384</v>
      </c>
      <c r="G561" s="412" t="s">
        <v>210</v>
      </c>
      <c r="H561" s="311">
        <v>18981.778</v>
      </c>
      <c r="I561" s="311">
        <v>18981.778</v>
      </c>
      <c r="J561" s="314">
        <v>18981.778</v>
      </c>
      <c r="K561" s="463"/>
    </row>
    <row r="562" spans="1:11" ht="12.75">
      <c r="A562" s="309">
        <v>550</v>
      </c>
      <c r="B562" s="410" t="s">
        <v>22</v>
      </c>
      <c r="C562" s="411" t="s">
        <v>57</v>
      </c>
      <c r="D562" s="412" t="s">
        <v>35</v>
      </c>
      <c r="E562" s="412" t="s">
        <v>144</v>
      </c>
      <c r="F562" s="412"/>
      <c r="G562" s="412"/>
      <c r="H562" s="311">
        <f>H563</f>
        <v>5426.229</v>
      </c>
      <c r="I562" s="312">
        <f aca="true" t="shared" si="47" ref="H562:J563">I563</f>
        <v>5426.229</v>
      </c>
      <c r="J562" s="313">
        <f t="shared" si="47"/>
        <v>5426.229</v>
      </c>
      <c r="K562" s="463"/>
    </row>
    <row r="563" spans="1:11" ht="25.5">
      <c r="A563" s="309">
        <v>551</v>
      </c>
      <c r="B563" s="410" t="s">
        <v>429</v>
      </c>
      <c r="C563" s="411" t="s">
        <v>57</v>
      </c>
      <c r="D563" s="412" t="s">
        <v>35</v>
      </c>
      <c r="E563" s="412" t="s">
        <v>144</v>
      </c>
      <c r="F563" s="412" t="s">
        <v>382</v>
      </c>
      <c r="G563" s="412"/>
      <c r="H563" s="311">
        <f t="shared" si="47"/>
        <v>5426.229</v>
      </c>
      <c r="I563" s="312">
        <f t="shared" si="47"/>
        <v>5426.229</v>
      </c>
      <c r="J563" s="313">
        <f t="shared" si="47"/>
        <v>5426.229</v>
      </c>
      <c r="K563" s="463"/>
    </row>
    <row r="564" spans="1:11" ht="25.5">
      <c r="A564" s="309">
        <v>552</v>
      </c>
      <c r="B564" s="410" t="s">
        <v>216</v>
      </c>
      <c r="C564" s="411" t="s">
        <v>57</v>
      </c>
      <c r="D564" s="412" t="s">
        <v>35</v>
      </c>
      <c r="E564" s="412" t="s">
        <v>144</v>
      </c>
      <c r="F564" s="412" t="s">
        <v>387</v>
      </c>
      <c r="G564" s="412"/>
      <c r="H564" s="311">
        <f>H565</f>
        <v>5426.229</v>
      </c>
      <c r="I564" s="311">
        <f>I565</f>
        <v>5426.229</v>
      </c>
      <c r="J564" s="314">
        <f>J565</f>
        <v>5426.229</v>
      </c>
      <c r="K564" s="463"/>
    </row>
    <row r="565" spans="1:11" ht="51">
      <c r="A565" s="309">
        <v>553</v>
      </c>
      <c r="B565" s="410" t="s">
        <v>651</v>
      </c>
      <c r="C565" s="411" t="s">
        <v>57</v>
      </c>
      <c r="D565" s="412" t="s">
        <v>35</v>
      </c>
      <c r="E565" s="412" t="s">
        <v>144</v>
      </c>
      <c r="F565" s="412" t="s">
        <v>388</v>
      </c>
      <c r="G565" s="412"/>
      <c r="H565" s="311">
        <f>H567</f>
        <v>5426.229</v>
      </c>
      <c r="I565" s="312">
        <f>I567</f>
        <v>5426.229</v>
      </c>
      <c r="J565" s="313">
        <f>J567</f>
        <v>5426.229</v>
      </c>
      <c r="K565" s="463"/>
    </row>
    <row r="566" spans="1:11" ht="25.5">
      <c r="A566" s="309">
        <v>554</v>
      </c>
      <c r="B566" s="410" t="s">
        <v>224</v>
      </c>
      <c r="C566" s="411" t="s">
        <v>57</v>
      </c>
      <c r="D566" s="412" t="s">
        <v>35</v>
      </c>
      <c r="E566" s="412" t="s">
        <v>144</v>
      </c>
      <c r="F566" s="412" t="s">
        <v>388</v>
      </c>
      <c r="G566" s="412" t="s">
        <v>209</v>
      </c>
      <c r="H566" s="311">
        <f>H565</f>
        <v>5426.229</v>
      </c>
      <c r="I566" s="312">
        <f>I565</f>
        <v>5426.229</v>
      </c>
      <c r="J566" s="313">
        <f>J565</f>
        <v>5426.229</v>
      </c>
      <c r="K566" s="463"/>
    </row>
    <row r="567" spans="1:11" ht="12.75">
      <c r="A567" s="309">
        <v>555</v>
      </c>
      <c r="B567" s="410" t="s">
        <v>225</v>
      </c>
      <c r="C567" s="411" t="s">
        <v>57</v>
      </c>
      <c r="D567" s="412" t="s">
        <v>35</v>
      </c>
      <c r="E567" s="412" t="s">
        <v>144</v>
      </c>
      <c r="F567" s="412" t="s">
        <v>388</v>
      </c>
      <c r="G567" s="412" t="s">
        <v>217</v>
      </c>
      <c r="H567" s="311">
        <v>5426.229</v>
      </c>
      <c r="I567" s="311">
        <v>5426.229</v>
      </c>
      <c r="J567" s="314">
        <v>5426.229</v>
      </c>
      <c r="K567" s="463"/>
    </row>
    <row r="568" spans="1:10" ht="25.5">
      <c r="A568" s="309">
        <v>556</v>
      </c>
      <c r="B568" s="700" t="s">
        <v>198</v>
      </c>
      <c r="C568" s="701" t="s">
        <v>58</v>
      </c>
      <c r="D568" s="425"/>
      <c r="E568" s="425"/>
      <c r="F568" s="425"/>
      <c r="G568" s="425"/>
      <c r="H568" s="702">
        <f>H569</f>
        <v>9558.974</v>
      </c>
      <c r="I568" s="702">
        <f>I569</f>
        <v>8929.573999999999</v>
      </c>
      <c r="J568" s="703">
        <f>J569</f>
        <v>8929.573999999999</v>
      </c>
    </row>
    <row r="569" spans="1:10" ht="12.75">
      <c r="A569" s="309">
        <v>557</v>
      </c>
      <c r="B569" s="424" t="s">
        <v>37</v>
      </c>
      <c r="C569" s="451">
        <v>903</v>
      </c>
      <c r="D569" s="412" t="s">
        <v>11</v>
      </c>
      <c r="E569" s="421" t="s">
        <v>8</v>
      </c>
      <c r="F569" s="421"/>
      <c r="G569" s="421"/>
      <c r="H569" s="316">
        <f>H570+H580</f>
        <v>9558.974</v>
      </c>
      <c r="I569" s="318">
        <f>I570+I580</f>
        <v>8929.573999999999</v>
      </c>
      <c r="J569" s="319">
        <f>J570+J580</f>
        <v>8929.573999999999</v>
      </c>
    </row>
    <row r="570" spans="1:10" ht="38.25">
      <c r="A570" s="309">
        <v>558</v>
      </c>
      <c r="B570" s="410" t="s">
        <v>912</v>
      </c>
      <c r="C570" s="451">
        <v>903</v>
      </c>
      <c r="D570" s="412" t="s">
        <v>11</v>
      </c>
      <c r="E570" s="412" t="s">
        <v>110</v>
      </c>
      <c r="F570" s="421"/>
      <c r="G570" s="421"/>
      <c r="H570" s="316">
        <f>H571</f>
        <v>8809.765</v>
      </c>
      <c r="I570" s="318">
        <f aca="true" t="shared" si="48" ref="I570:J572">I571</f>
        <v>8809.765</v>
      </c>
      <c r="J570" s="319">
        <f t="shared" si="48"/>
        <v>8809.765</v>
      </c>
    </row>
    <row r="571" spans="1:10" ht="25.5">
      <c r="A571" s="309">
        <v>559</v>
      </c>
      <c r="B571" s="410" t="s">
        <v>245</v>
      </c>
      <c r="C571" s="420">
        <v>903</v>
      </c>
      <c r="D571" s="412" t="s">
        <v>11</v>
      </c>
      <c r="E571" s="412" t="s">
        <v>110</v>
      </c>
      <c r="F571" s="421" t="s">
        <v>304</v>
      </c>
      <c r="G571" s="421"/>
      <c r="H571" s="316">
        <f>H572</f>
        <v>8809.765</v>
      </c>
      <c r="I571" s="318">
        <f t="shared" si="48"/>
        <v>8809.765</v>
      </c>
      <c r="J571" s="319">
        <f t="shared" si="48"/>
        <v>8809.765</v>
      </c>
    </row>
    <row r="572" spans="1:10" ht="25.5">
      <c r="A572" s="309">
        <v>560</v>
      </c>
      <c r="B572" s="424" t="s">
        <v>199</v>
      </c>
      <c r="C572" s="451">
        <v>903</v>
      </c>
      <c r="D572" s="412" t="s">
        <v>11</v>
      </c>
      <c r="E572" s="412" t="s">
        <v>110</v>
      </c>
      <c r="F572" s="421" t="s">
        <v>305</v>
      </c>
      <c r="G572" s="421"/>
      <c r="H572" s="316">
        <f>H573</f>
        <v>8809.765</v>
      </c>
      <c r="I572" s="318">
        <f t="shared" si="48"/>
        <v>8809.765</v>
      </c>
      <c r="J572" s="319">
        <f t="shared" si="48"/>
        <v>8809.765</v>
      </c>
    </row>
    <row r="573" spans="1:10" ht="63.75">
      <c r="A573" s="309">
        <v>561</v>
      </c>
      <c r="B573" s="424" t="s">
        <v>240</v>
      </c>
      <c r="C573" s="451">
        <v>903</v>
      </c>
      <c r="D573" s="412" t="s">
        <v>11</v>
      </c>
      <c r="E573" s="412" t="s">
        <v>110</v>
      </c>
      <c r="F573" s="421" t="s">
        <v>306</v>
      </c>
      <c r="G573" s="421"/>
      <c r="H573" s="316">
        <f>H574+H576+H578</f>
        <v>8809.765</v>
      </c>
      <c r="I573" s="318">
        <f>I574+I576+I578</f>
        <v>8809.765</v>
      </c>
      <c r="J573" s="319">
        <f>J574+J576+J578</f>
        <v>8809.765</v>
      </c>
    </row>
    <row r="574" spans="1:10" ht="51">
      <c r="A574" s="309">
        <v>562</v>
      </c>
      <c r="B574" s="413" t="s">
        <v>180</v>
      </c>
      <c r="C574" s="451">
        <v>903</v>
      </c>
      <c r="D574" s="412" t="s">
        <v>11</v>
      </c>
      <c r="E574" s="412" t="s">
        <v>110</v>
      </c>
      <c r="F574" s="421" t="s">
        <v>306</v>
      </c>
      <c r="G574" s="421" t="s">
        <v>170</v>
      </c>
      <c r="H574" s="316">
        <f>H575</f>
        <v>8621.329</v>
      </c>
      <c r="I574" s="318">
        <f>I575</f>
        <v>8621.329</v>
      </c>
      <c r="J574" s="319">
        <f>J575</f>
        <v>8621.329</v>
      </c>
    </row>
    <row r="575" spans="1:11" ht="25.5">
      <c r="A575" s="309">
        <v>563</v>
      </c>
      <c r="B575" s="410" t="s">
        <v>202</v>
      </c>
      <c r="C575" s="451">
        <v>903</v>
      </c>
      <c r="D575" s="412" t="s">
        <v>11</v>
      </c>
      <c r="E575" s="412" t="s">
        <v>110</v>
      </c>
      <c r="F575" s="421" t="s">
        <v>306</v>
      </c>
      <c r="G575" s="421" t="s">
        <v>122</v>
      </c>
      <c r="H575" s="316">
        <v>8621.329</v>
      </c>
      <c r="I575" s="316">
        <v>8621.329</v>
      </c>
      <c r="J575" s="317">
        <v>8621.329</v>
      </c>
      <c r="K575" s="463"/>
    </row>
    <row r="576" spans="1:10" ht="25.5">
      <c r="A576" s="309">
        <v>564</v>
      </c>
      <c r="B576" s="413" t="s">
        <v>510</v>
      </c>
      <c r="C576" s="451">
        <v>903</v>
      </c>
      <c r="D576" s="412" t="s">
        <v>11</v>
      </c>
      <c r="E576" s="412" t="s">
        <v>110</v>
      </c>
      <c r="F576" s="421" t="s">
        <v>306</v>
      </c>
      <c r="G576" s="421" t="s">
        <v>182</v>
      </c>
      <c r="H576" s="316">
        <f>H577</f>
        <v>185.636</v>
      </c>
      <c r="I576" s="318">
        <f>I577</f>
        <v>185.636</v>
      </c>
      <c r="J576" s="319">
        <f>J577</f>
        <v>185.636</v>
      </c>
    </row>
    <row r="577" spans="1:10" ht="25.5">
      <c r="A577" s="309">
        <v>565</v>
      </c>
      <c r="B577" s="410" t="s">
        <v>223</v>
      </c>
      <c r="C577" s="451">
        <v>903</v>
      </c>
      <c r="D577" s="412" t="s">
        <v>11</v>
      </c>
      <c r="E577" s="412" t="s">
        <v>110</v>
      </c>
      <c r="F577" s="421" t="s">
        <v>306</v>
      </c>
      <c r="G577" s="421" t="s">
        <v>183</v>
      </c>
      <c r="H577" s="316">
        <v>185.636</v>
      </c>
      <c r="I577" s="316">
        <v>185.636</v>
      </c>
      <c r="J577" s="317">
        <v>185.636</v>
      </c>
    </row>
    <row r="578" spans="1:10" ht="12.75">
      <c r="A578" s="309">
        <v>566</v>
      </c>
      <c r="B578" s="413" t="s">
        <v>184</v>
      </c>
      <c r="C578" s="451">
        <v>903</v>
      </c>
      <c r="D578" s="412" t="s">
        <v>11</v>
      </c>
      <c r="E578" s="412" t="s">
        <v>110</v>
      </c>
      <c r="F578" s="421" t="s">
        <v>306</v>
      </c>
      <c r="G578" s="421" t="s">
        <v>185</v>
      </c>
      <c r="H578" s="316">
        <f>H579</f>
        <v>2.8</v>
      </c>
      <c r="I578" s="318">
        <f>I579</f>
        <v>2.8</v>
      </c>
      <c r="J578" s="319">
        <f>J579</f>
        <v>2.8</v>
      </c>
    </row>
    <row r="579" spans="1:10" ht="12.75">
      <c r="A579" s="309">
        <v>567</v>
      </c>
      <c r="B579" s="424" t="s">
        <v>186</v>
      </c>
      <c r="C579" s="451">
        <v>903</v>
      </c>
      <c r="D579" s="412" t="s">
        <v>11</v>
      </c>
      <c r="E579" s="412" t="s">
        <v>110</v>
      </c>
      <c r="F579" s="421" t="s">
        <v>306</v>
      </c>
      <c r="G579" s="421" t="s">
        <v>187</v>
      </c>
      <c r="H579" s="316">
        <v>2.8</v>
      </c>
      <c r="I579" s="318">
        <v>2.8</v>
      </c>
      <c r="J579" s="319">
        <v>2.8</v>
      </c>
    </row>
    <row r="580" spans="1:10" ht="12.75">
      <c r="A580" s="309">
        <v>568</v>
      </c>
      <c r="B580" s="424" t="s">
        <v>26</v>
      </c>
      <c r="C580" s="451">
        <v>903</v>
      </c>
      <c r="D580" s="412" t="s">
        <v>11</v>
      </c>
      <c r="E580" s="421" t="s">
        <v>65</v>
      </c>
      <c r="F580" s="421"/>
      <c r="G580" s="421"/>
      <c r="H580" s="316">
        <f>H581</f>
        <v>749.209</v>
      </c>
      <c r="I580" s="318">
        <f aca="true" t="shared" si="49" ref="I580:J582">I581</f>
        <v>119.809</v>
      </c>
      <c r="J580" s="319">
        <f t="shared" si="49"/>
        <v>119.809</v>
      </c>
    </row>
    <row r="581" spans="1:10" ht="25.5">
      <c r="A581" s="309">
        <v>569</v>
      </c>
      <c r="B581" s="410" t="s">
        <v>245</v>
      </c>
      <c r="C581" s="420">
        <v>903</v>
      </c>
      <c r="D581" s="412" t="s">
        <v>11</v>
      </c>
      <c r="E581" s="421" t="s">
        <v>65</v>
      </c>
      <c r="F581" s="421" t="s">
        <v>304</v>
      </c>
      <c r="G581" s="421"/>
      <c r="H581" s="316">
        <f>H582</f>
        <v>749.209</v>
      </c>
      <c r="I581" s="318">
        <f t="shared" si="49"/>
        <v>119.809</v>
      </c>
      <c r="J581" s="319">
        <f t="shared" si="49"/>
        <v>119.809</v>
      </c>
    </row>
    <row r="582" spans="1:10" ht="25.5">
      <c r="A582" s="309">
        <v>570</v>
      </c>
      <c r="B582" s="424" t="s">
        <v>199</v>
      </c>
      <c r="C582" s="451">
        <v>903</v>
      </c>
      <c r="D582" s="412" t="s">
        <v>11</v>
      </c>
      <c r="E582" s="421" t="s">
        <v>65</v>
      </c>
      <c r="F582" s="421" t="s">
        <v>305</v>
      </c>
      <c r="G582" s="421"/>
      <c r="H582" s="316">
        <f>H583</f>
        <v>749.209</v>
      </c>
      <c r="I582" s="318">
        <f t="shared" si="49"/>
        <v>119.809</v>
      </c>
      <c r="J582" s="319">
        <f t="shared" si="49"/>
        <v>119.809</v>
      </c>
    </row>
    <row r="583" spans="1:10" ht="51">
      <c r="A583" s="309">
        <v>571</v>
      </c>
      <c r="B583" s="424" t="s">
        <v>241</v>
      </c>
      <c r="C583" s="451">
        <v>903</v>
      </c>
      <c r="D583" s="412" t="s">
        <v>11</v>
      </c>
      <c r="E583" s="421" t="s">
        <v>65</v>
      </c>
      <c r="F583" s="421" t="s">
        <v>307</v>
      </c>
      <c r="G583" s="421"/>
      <c r="H583" s="316">
        <f>H585</f>
        <v>749.209</v>
      </c>
      <c r="I583" s="318">
        <f>I585</f>
        <v>119.809</v>
      </c>
      <c r="J583" s="319">
        <f>J585</f>
        <v>119.809</v>
      </c>
    </row>
    <row r="584" spans="1:10" ht="25.5">
      <c r="A584" s="309">
        <v>572</v>
      </c>
      <c r="B584" s="413" t="s">
        <v>510</v>
      </c>
      <c r="C584" s="451">
        <v>903</v>
      </c>
      <c r="D584" s="412" t="s">
        <v>11</v>
      </c>
      <c r="E584" s="421" t="s">
        <v>65</v>
      </c>
      <c r="F584" s="421" t="s">
        <v>307</v>
      </c>
      <c r="G584" s="421" t="s">
        <v>182</v>
      </c>
      <c r="H584" s="316">
        <f>H585</f>
        <v>749.209</v>
      </c>
      <c r="I584" s="318">
        <f>I585</f>
        <v>119.809</v>
      </c>
      <c r="J584" s="319">
        <f>J585</f>
        <v>119.809</v>
      </c>
    </row>
    <row r="585" spans="1:10" ht="25.5">
      <c r="A585" s="309">
        <v>573</v>
      </c>
      <c r="B585" s="410" t="s">
        <v>223</v>
      </c>
      <c r="C585" s="451">
        <v>903</v>
      </c>
      <c r="D585" s="412" t="s">
        <v>11</v>
      </c>
      <c r="E585" s="421" t="s">
        <v>65</v>
      </c>
      <c r="F585" s="421" t="s">
        <v>307</v>
      </c>
      <c r="G585" s="421" t="s">
        <v>183</v>
      </c>
      <c r="H585" s="316">
        <v>749.209</v>
      </c>
      <c r="I585" s="316">
        <v>119.809</v>
      </c>
      <c r="J585" s="317">
        <v>119.809</v>
      </c>
    </row>
    <row r="586" spans="1:10" ht="25.5">
      <c r="A586" s="309">
        <v>574</v>
      </c>
      <c r="B586" s="704" t="s">
        <v>456</v>
      </c>
      <c r="C586" s="705" t="s">
        <v>457</v>
      </c>
      <c r="D586" s="412"/>
      <c r="E586" s="412"/>
      <c r="F586" s="706"/>
      <c r="G586" s="706"/>
      <c r="H586" s="707">
        <f>H587+H712+H743</f>
        <v>1062070.7529999998</v>
      </c>
      <c r="I586" s="707">
        <f>I587+I712+I743</f>
        <v>1057936.753</v>
      </c>
      <c r="J586" s="708">
        <f>J587+J712+J743</f>
        <v>1050016.9529999997</v>
      </c>
    </row>
    <row r="587" spans="1:10" ht="12.75">
      <c r="A587" s="309">
        <v>575</v>
      </c>
      <c r="B587" s="445" t="s">
        <v>51</v>
      </c>
      <c r="C587" s="452" t="s">
        <v>457</v>
      </c>
      <c r="D587" s="412" t="s">
        <v>107</v>
      </c>
      <c r="E587" s="426" t="s">
        <v>8</v>
      </c>
      <c r="F587" s="426"/>
      <c r="G587" s="426"/>
      <c r="H587" s="328">
        <f>H588+H620+H678+H652</f>
        <v>952070.891</v>
      </c>
      <c r="I587" s="328">
        <f>I588+I620+I678+I652</f>
        <v>947783.237</v>
      </c>
      <c r="J587" s="329">
        <f>J588+J620+J678+J652</f>
        <v>948001.9749999999</v>
      </c>
    </row>
    <row r="588" spans="1:10" ht="12.75">
      <c r="A588" s="309">
        <v>576</v>
      </c>
      <c r="B588" s="445" t="s">
        <v>53</v>
      </c>
      <c r="C588" s="452" t="s">
        <v>457</v>
      </c>
      <c r="D588" s="412" t="s">
        <v>107</v>
      </c>
      <c r="E588" s="412" t="s">
        <v>11</v>
      </c>
      <c r="F588" s="426"/>
      <c r="G588" s="426"/>
      <c r="H588" s="328">
        <f aca="true" t="shared" si="50" ref="H588:J589">H589</f>
        <v>323410.622</v>
      </c>
      <c r="I588" s="328">
        <f t="shared" si="50"/>
        <v>323487.713</v>
      </c>
      <c r="J588" s="329">
        <f t="shared" si="50"/>
        <v>323567.87599999993</v>
      </c>
    </row>
    <row r="589" spans="1:11" ht="25.5">
      <c r="A589" s="309">
        <v>577</v>
      </c>
      <c r="B589" s="410" t="s">
        <v>246</v>
      </c>
      <c r="C589" s="452" t="s">
        <v>457</v>
      </c>
      <c r="D589" s="412" t="s">
        <v>107</v>
      </c>
      <c r="E589" s="412" t="s">
        <v>11</v>
      </c>
      <c r="F589" s="426" t="s">
        <v>337</v>
      </c>
      <c r="G589" s="426"/>
      <c r="H589" s="328">
        <f t="shared" si="50"/>
        <v>323410.622</v>
      </c>
      <c r="I589" s="328">
        <f t="shared" si="50"/>
        <v>323487.713</v>
      </c>
      <c r="J589" s="329">
        <f t="shared" si="50"/>
        <v>323567.87599999993</v>
      </c>
      <c r="K589" s="463"/>
    </row>
    <row r="590" spans="1:11" ht="25.5">
      <c r="A590" s="309">
        <v>578</v>
      </c>
      <c r="B590" s="445" t="s">
        <v>200</v>
      </c>
      <c r="C590" s="452" t="s">
        <v>457</v>
      </c>
      <c r="D590" s="412" t="s">
        <v>107</v>
      </c>
      <c r="E590" s="412" t="s">
        <v>11</v>
      </c>
      <c r="F590" s="426" t="s">
        <v>338</v>
      </c>
      <c r="G590" s="426"/>
      <c r="H590" s="328">
        <f>H591+H598+H603+H610+H617</f>
        <v>323410.622</v>
      </c>
      <c r="I590" s="328">
        <f>I591+I598+I603+I610+I617</f>
        <v>323487.713</v>
      </c>
      <c r="J590" s="329">
        <f>J591+J598+J603+J610+J617</f>
        <v>323567.87599999993</v>
      </c>
      <c r="K590" s="463"/>
    </row>
    <row r="591" spans="1:11" ht="51">
      <c r="A591" s="309">
        <v>579</v>
      </c>
      <c r="B591" s="453" t="s">
        <v>247</v>
      </c>
      <c r="C591" s="452" t="s">
        <v>457</v>
      </c>
      <c r="D591" s="412" t="s">
        <v>107</v>
      </c>
      <c r="E591" s="412" t="s">
        <v>11</v>
      </c>
      <c r="F591" s="426" t="s">
        <v>339</v>
      </c>
      <c r="G591" s="426"/>
      <c r="H591" s="328">
        <f>SUM(H594+H592+H596)</f>
        <v>132765.743</v>
      </c>
      <c r="I591" s="328">
        <f>SUM(I594+I592+I596)</f>
        <v>132765.743</v>
      </c>
      <c r="J591" s="329">
        <f>SUM(J594+J592+J596)</f>
        <v>132765.743</v>
      </c>
      <c r="K591" s="463"/>
    </row>
    <row r="592" spans="1:11" ht="51">
      <c r="A592" s="309">
        <v>580</v>
      </c>
      <c r="B592" s="453" t="s">
        <v>180</v>
      </c>
      <c r="C592" s="452" t="s">
        <v>457</v>
      </c>
      <c r="D592" s="412" t="s">
        <v>107</v>
      </c>
      <c r="E592" s="412" t="s">
        <v>11</v>
      </c>
      <c r="F592" s="426" t="s">
        <v>339</v>
      </c>
      <c r="G592" s="426" t="s">
        <v>170</v>
      </c>
      <c r="H592" s="328">
        <f>H593</f>
        <v>17883.675</v>
      </c>
      <c r="I592" s="328">
        <f>I593</f>
        <v>17883.675</v>
      </c>
      <c r="J592" s="329">
        <f>J593</f>
        <v>17883.675</v>
      </c>
      <c r="K592" s="463"/>
    </row>
    <row r="593" spans="1:11" ht="12.75">
      <c r="A593" s="309">
        <v>581</v>
      </c>
      <c r="B593" s="410" t="s">
        <v>195</v>
      </c>
      <c r="C593" s="452" t="s">
        <v>457</v>
      </c>
      <c r="D593" s="412" t="s">
        <v>107</v>
      </c>
      <c r="E593" s="412" t="s">
        <v>11</v>
      </c>
      <c r="F593" s="426" t="s">
        <v>339</v>
      </c>
      <c r="G593" s="426" t="s">
        <v>140</v>
      </c>
      <c r="H593" s="328">
        <v>17883.675</v>
      </c>
      <c r="I593" s="330">
        <v>17883.675</v>
      </c>
      <c r="J593" s="331">
        <v>17883.675</v>
      </c>
      <c r="K593" s="463"/>
    </row>
    <row r="594" spans="1:11" ht="25.5">
      <c r="A594" s="309">
        <v>582</v>
      </c>
      <c r="B594" s="413" t="s">
        <v>510</v>
      </c>
      <c r="C594" s="452" t="s">
        <v>457</v>
      </c>
      <c r="D594" s="412" t="s">
        <v>107</v>
      </c>
      <c r="E594" s="412" t="s">
        <v>11</v>
      </c>
      <c r="F594" s="426" t="s">
        <v>339</v>
      </c>
      <c r="G594" s="426" t="s">
        <v>182</v>
      </c>
      <c r="H594" s="328">
        <f>H595</f>
        <v>13445.937</v>
      </c>
      <c r="I594" s="330">
        <f>I595</f>
        <v>13445.937</v>
      </c>
      <c r="J594" s="331">
        <f>J595</f>
        <v>13445.937</v>
      </c>
      <c r="K594" s="463"/>
    </row>
    <row r="595" spans="1:11" ht="25.5">
      <c r="A595" s="309">
        <v>583</v>
      </c>
      <c r="B595" s="410" t="s">
        <v>223</v>
      </c>
      <c r="C595" s="452" t="s">
        <v>457</v>
      </c>
      <c r="D595" s="412" t="s">
        <v>107</v>
      </c>
      <c r="E595" s="412" t="s">
        <v>11</v>
      </c>
      <c r="F595" s="426" t="s">
        <v>339</v>
      </c>
      <c r="G595" s="426" t="s">
        <v>183</v>
      </c>
      <c r="H595" s="328">
        <v>13445.937</v>
      </c>
      <c r="I595" s="330">
        <v>13445.937</v>
      </c>
      <c r="J595" s="331">
        <v>13445.937</v>
      </c>
      <c r="K595" s="463"/>
    </row>
    <row r="596" spans="1:11" ht="25.5">
      <c r="A596" s="309">
        <v>584</v>
      </c>
      <c r="B596" s="410" t="s">
        <v>224</v>
      </c>
      <c r="C596" s="452" t="s">
        <v>457</v>
      </c>
      <c r="D596" s="412" t="s">
        <v>107</v>
      </c>
      <c r="E596" s="412" t="s">
        <v>11</v>
      </c>
      <c r="F596" s="426" t="s">
        <v>339</v>
      </c>
      <c r="G596" s="426" t="s">
        <v>209</v>
      </c>
      <c r="H596" s="328">
        <f>H597</f>
        <v>101436.131</v>
      </c>
      <c r="I596" s="330">
        <f>I597</f>
        <v>101436.131</v>
      </c>
      <c r="J596" s="331">
        <f>J597</f>
        <v>101436.131</v>
      </c>
      <c r="K596" s="463"/>
    </row>
    <row r="597" spans="1:11" ht="12.75">
      <c r="A597" s="309">
        <v>585</v>
      </c>
      <c r="B597" s="410" t="s">
        <v>219</v>
      </c>
      <c r="C597" s="452" t="s">
        <v>457</v>
      </c>
      <c r="D597" s="412" t="s">
        <v>107</v>
      </c>
      <c r="E597" s="412" t="s">
        <v>11</v>
      </c>
      <c r="F597" s="426" t="s">
        <v>339</v>
      </c>
      <c r="G597" s="426" t="s">
        <v>210</v>
      </c>
      <c r="H597" s="328">
        <v>101436.131</v>
      </c>
      <c r="I597" s="330">
        <v>101436.131</v>
      </c>
      <c r="J597" s="331">
        <v>101436.131</v>
      </c>
      <c r="K597" s="463"/>
    </row>
    <row r="598" spans="1:11" ht="63.75">
      <c r="A598" s="309">
        <v>586</v>
      </c>
      <c r="B598" s="453" t="s">
        <v>248</v>
      </c>
      <c r="C598" s="452" t="s">
        <v>457</v>
      </c>
      <c r="D598" s="412" t="s">
        <v>107</v>
      </c>
      <c r="E598" s="412" t="s">
        <v>11</v>
      </c>
      <c r="F598" s="426" t="s">
        <v>340</v>
      </c>
      <c r="G598" s="426"/>
      <c r="H598" s="328">
        <f>H601+H599</f>
        <v>1926.979</v>
      </c>
      <c r="I598" s="328">
        <f>I601+I599</f>
        <v>2004.07</v>
      </c>
      <c r="J598" s="329">
        <f>J601+J599</f>
        <v>2084.2329999999997</v>
      </c>
      <c r="K598" s="463"/>
    </row>
    <row r="599" spans="1:11" ht="51">
      <c r="A599" s="309">
        <v>587</v>
      </c>
      <c r="B599" s="453" t="s">
        <v>180</v>
      </c>
      <c r="C599" s="452" t="s">
        <v>457</v>
      </c>
      <c r="D599" s="412" t="s">
        <v>107</v>
      </c>
      <c r="E599" s="412" t="s">
        <v>11</v>
      </c>
      <c r="F599" s="426" t="s">
        <v>340</v>
      </c>
      <c r="G599" s="426" t="s">
        <v>170</v>
      </c>
      <c r="H599" s="328">
        <f>H600</f>
        <v>9.2</v>
      </c>
      <c r="I599" s="328">
        <f>I600</f>
        <v>9.2</v>
      </c>
      <c r="J599" s="329">
        <f>J600</f>
        <v>9.2</v>
      </c>
      <c r="K599" s="463"/>
    </row>
    <row r="600" spans="1:11" ht="12.75">
      <c r="A600" s="309">
        <v>588</v>
      </c>
      <c r="B600" s="410" t="s">
        <v>195</v>
      </c>
      <c r="C600" s="452" t="s">
        <v>457</v>
      </c>
      <c r="D600" s="412" t="s">
        <v>107</v>
      </c>
      <c r="E600" s="412" t="s">
        <v>11</v>
      </c>
      <c r="F600" s="426" t="s">
        <v>340</v>
      </c>
      <c r="G600" s="426" t="s">
        <v>140</v>
      </c>
      <c r="H600" s="328">
        <v>9.2</v>
      </c>
      <c r="I600" s="330">
        <v>9.2</v>
      </c>
      <c r="J600" s="331">
        <v>9.2</v>
      </c>
      <c r="K600" s="463"/>
    </row>
    <row r="601" spans="1:11" ht="25.5">
      <c r="A601" s="309">
        <v>589</v>
      </c>
      <c r="B601" s="413" t="s">
        <v>510</v>
      </c>
      <c r="C601" s="452" t="s">
        <v>457</v>
      </c>
      <c r="D601" s="412" t="s">
        <v>107</v>
      </c>
      <c r="E601" s="412" t="s">
        <v>11</v>
      </c>
      <c r="F601" s="426" t="s">
        <v>340</v>
      </c>
      <c r="G601" s="426" t="s">
        <v>182</v>
      </c>
      <c r="H601" s="328">
        <f>H602</f>
        <v>1917.779</v>
      </c>
      <c r="I601" s="328">
        <f>I602</f>
        <v>1994.87</v>
      </c>
      <c r="J601" s="329">
        <f>J602</f>
        <v>2075.033</v>
      </c>
      <c r="K601" s="463"/>
    </row>
    <row r="602" spans="1:11" ht="25.5">
      <c r="A602" s="309">
        <v>590</v>
      </c>
      <c r="B602" s="410" t="s">
        <v>223</v>
      </c>
      <c r="C602" s="452" t="s">
        <v>457</v>
      </c>
      <c r="D602" s="412" t="s">
        <v>107</v>
      </c>
      <c r="E602" s="412" t="s">
        <v>11</v>
      </c>
      <c r="F602" s="426" t="s">
        <v>340</v>
      </c>
      <c r="G602" s="426" t="s">
        <v>183</v>
      </c>
      <c r="H602" s="328">
        <v>1917.779</v>
      </c>
      <c r="I602" s="330">
        <v>1994.87</v>
      </c>
      <c r="J602" s="331">
        <v>2075.033</v>
      </c>
      <c r="K602" s="463"/>
    </row>
    <row r="603" spans="1:11" ht="191.25">
      <c r="A603" s="309">
        <v>591</v>
      </c>
      <c r="B603" s="454" t="s">
        <v>531</v>
      </c>
      <c r="C603" s="452" t="s">
        <v>457</v>
      </c>
      <c r="D603" s="412" t="s">
        <v>107</v>
      </c>
      <c r="E603" s="412" t="s">
        <v>11</v>
      </c>
      <c r="F603" s="426" t="s">
        <v>341</v>
      </c>
      <c r="G603" s="426"/>
      <c r="H603" s="328">
        <f>H604+H607+H608</f>
        <v>67357.7</v>
      </c>
      <c r="I603" s="328">
        <f>I604+I607+I608</f>
        <v>67357.7</v>
      </c>
      <c r="J603" s="329">
        <f>J604+J607+J608</f>
        <v>67357.7</v>
      </c>
      <c r="K603" s="463"/>
    </row>
    <row r="604" spans="1:11" ht="51">
      <c r="A604" s="309">
        <v>592</v>
      </c>
      <c r="B604" s="453" t="s">
        <v>180</v>
      </c>
      <c r="C604" s="452" t="s">
        <v>457</v>
      </c>
      <c r="D604" s="412" t="s">
        <v>107</v>
      </c>
      <c r="E604" s="412" t="s">
        <v>11</v>
      </c>
      <c r="F604" s="426" t="s">
        <v>341</v>
      </c>
      <c r="G604" s="426" t="s">
        <v>170</v>
      </c>
      <c r="H604" s="328">
        <f>H605</f>
        <v>12586.515</v>
      </c>
      <c r="I604" s="328">
        <f>I605</f>
        <v>12586.515</v>
      </c>
      <c r="J604" s="329">
        <f>J605</f>
        <v>12586.515</v>
      </c>
      <c r="K604" s="463"/>
    </row>
    <row r="605" spans="1:11" ht="12.75">
      <c r="A605" s="309">
        <v>593</v>
      </c>
      <c r="B605" s="410" t="s">
        <v>195</v>
      </c>
      <c r="C605" s="452" t="s">
        <v>457</v>
      </c>
      <c r="D605" s="412" t="s">
        <v>107</v>
      </c>
      <c r="E605" s="412" t="s">
        <v>11</v>
      </c>
      <c r="F605" s="426" t="s">
        <v>341</v>
      </c>
      <c r="G605" s="426" t="s">
        <v>140</v>
      </c>
      <c r="H605" s="328">
        <v>12586.515</v>
      </c>
      <c r="I605" s="330">
        <v>12586.515</v>
      </c>
      <c r="J605" s="331">
        <v>12586.515</v>
      </c>
      <c r="K605" s="463"/>
    </row>
    <row r="606" spans="1:11" ht="25.5">
      <c r="A606" s="309">
        <v>594</v>
      </c>
      <c r="B606" s="413" t="s">
        <v>510</v>
      </c>
      <c r="C606" s="452" t="s">
        <v>457</v>
      </c>
      <c r="D606" s="412" t="s">
        <v>107</v>
      </c>
      <c r="E606" s="412" t="s">
        <v>11</v>
      </c>
      <c r="F606" s="426" t="s">
        <v>341</v>
      </c>
      <c r="G606" s="426" t="s">
        <v>182</v>
      </c>
      <c r="H606" s="328">
        <f>H607</f>
        <v>28.08</v>
      </c>
      <c r="I606" s="328">
        <f>I607</f>
        <v>28.08</v>
      </c>
      <c r="J606" s="329">
        <f>J607</f>
        <v>28.08</v>
      </c>
      <c r="K606" s="463"/>
    </row>
    <row r="607" spans="1:11" ht="25.5">
      <c r="A607" s="309">
        <v>595</v>
      </c>
      <c r="B607" s="410" t="s">
        <v>223</v>
      </c>
      <c r="C607" s="452" t="s">
        <v>457</v>
      </c>
      <c r="D607" s="412" t="s">
        <v>107</v>
      </c>
      <c r="E607" s="412" t="s">
        <v>11</v>
      </c>
      <c r="F607" s="426" t="s">
        <v>341</v>
      </c>
      <c r="G607" s="426" t="s">
        <v>183</v>
      </c>
      <c r="H607" s="328">
        <v>28.08</v>
      </c>
      <c r="I607" s="330">
        <v>28.08</v>
      </c>
      <c r="J607" s="331">
        <v>28.08</v>
      </c>
      <c r="K607" s="463"/>
    </row>
    <row r="608" spans="1:11" ht="25.5">
      <c r="A608" s="309">
        <v>596</v>
      </c>
      <c r="B608" s="410" t="s">
        <v>224</v>
      </c>
      <c r="C608" s="452" t="s">
        <v>457</v>
      </c>
      <c r="D608" s="412" t="s">
        <v>107</v>
      </c>
      <c r="E608" s="412" t="s">
        <v>11</v>
      </c>
      <c r="F608" s="426" t="s">
        <v>341</v>
      </c>
      <c r="G608" s="426" t="s">
        <v>209</v>
      </c>
      <c r="H608" s="328">
        <f>H609</f>
        <v>54743.105</v>
      </c>
      <c r="I608" s="328">
        <f>I609</f>
        <v>54743.105</v>
      </c>
      <c r="J608" s="329">
        <f>J609</f>
        <v>54743.105</v>
      </c>
      <c r="K608" s="463"/>
    </row>
    <row r="609" spans="1:11" ht="12.75">
      <c r="A609" s="309">
        <v>597</v>
      </c>
      <c r="B609" s="410" t="s">
        <v>219</v>
      </c>
      <c r="C609" s="452" t="s">
        <v>457</v>
      </c>
      <c r="D609" s="412" t="s">
        <v>107</v>
      </c>
      <c r="E609" s="412" t="s">
        <v>11</v>
      </c>
      <c r="F609" s="426" t="s">
        <v>341</v>
      </c>
      <c r="G609" s="426" t="s">
        <v>210</v>
      </c>
      <c r="H609" s="328">
        <v>54743.105</v>
      </c>
      <c r="I609" s="330">
        <v>54743.105</v>
      </c>
      <c r="J609" s="331">
        <v>54743.105</v>
      </c>
      <c r="K609" s="463"/>
    </row>
    <row r="610" spans="1:11" ht="191.25">
      <c r="A610" s="309">
        <v>598</v>
      </c>
      <c r="B610" s="453" t="s">
        <v>771</v>
      </c>
      <c r="C610" s="452" t="s">
        <v>457</v>
      </c>
      <c r="D610" s="412" t="s">
        <v>107</v>
      </c>
      <c r="E610" s="412" t="s">
        <v>11</v>
      </c>
      <c r="F610" s="426" t="s">
        <v>342</v>
      </c>
      <c r="G610" s="426"/>
      <c r="H610" s="328">
        <f>H611+H613+H615</f>
        <v>119967.6</v>
      </c>
      <c r="I610" s="328">
        <f>I611+I613+I615</f>
        <v>119967.6</v>
      </c>
      <c r="J610" s="329">
        <f>J611+J613+J615</f>
        <v>119967.6</v>
      </c>
      <c r="K610" s="463"/>
    </row>
    <row r="611" spans="1:11" ht="51">
      <c r="A611" s="309">
        <v>599</v>
      </c>
      <c r="B611" s="453" t="s">
        <v>180</v>
      </c>
      <c r="C611" s="452" t="s">
        <v>457</v>
      </c>
      <c r="D611" s="412" t="s">
        <v>107</v>
      </c>
      <c r="E611" s="412" t="s">
        <v>11</v>
      </c>
      <c r="F611" s="426" t="s">
        <v>342</v>
      </c>
      <c r="G611" s="426" t="s">
        <v>170</v>
      </c>
      <c r="H611" s="328">
        <f>H612</f>
        <v>17098.628</v>
      </c>
      <c r="I611" s="328">
        <f>I612</f>
        <v>17098.628</v>
      </c>
      <c r="J611" s="329">
        <f>J612</f>
        <v>17098.628</v>
      </c>
      <c r="K611" s="463"/>
    </row>
    <row r="612" spans="1:11" ht="12.75">
      <c r="A612" s="309">
        <v>600</v>
      </c>
      <c r="B612" s="410" t="s">
        <v>195</v>
      </c>
      <c r="C612" s="452" t="s">
        <v>457</v>
      </c>
      <c r="D612" s="412" t="s">
        <v>107</v>
      </c>
      <c r="E612" s="412" t="s">
        <v>11</v>
      </c>
      <c r="F612" s="426" t="s">
        <v>342</v>
      </c>
      <c r="G612" s="426" t="s">
        <v>140</v>
      </c>
      <c r="H612" s="328">
        <v>17098.628</v>
      </c>
      <c r="I612" s="330">
        <v>17098.628</v>
      </c>
      <c r="J612" s="331">
        <v>17098.628</v>
      </c>
      <c r="K612" s="463"/>
    </row>
    <row r="613" spans="1:11" ht="25.5">
      <c r="A613" s="309">
        <v>601</v>
      </c>
      <c r="B613" s="413" t="s">
        <v>510</v>
      </c>
      <c r="C613" s="452" t="s">
        <v>457</v>
      </c>
      <c r="D613" s="412" t="s">
        <v>107</v>
      </c>
      <c r="E613" s="412" t="s">
        <v>11</v>
      </c>
      <c r="F613" s="426" t="s">
        <v>342</v>
      </c>
      <c r="G613" s="426" t="s">
        <v>182</v>
      </c>
      <c r="H613" s="328">
        <f>H614</f>
        <v>287.832</v>
      </c>
      <c r="I613" s="328">
        <f>I614</f>
        <v>287.832</v>
      </c>
      <c r="J613" s="329">
        <f>J614</f>
        <v>287.832</v>
      </c>
      <c r="K613" s="463"/>
    </row>
    <row r="614" spans="1:11" ht="25.5">
      <c r="A614" s="309">
        <v>602</v>
      </c>
      <c r="B614" s="410" t="s">
        <v>223</v>
      </c>
      <c r="C614" s="452" t="s">
        <v>457</v>
      </c>
      <c r="D614" s="412" t="s">
        <v>107</v>
      </c>
      <c r="E614" s="412" t="s">
        <v>11</v>
      </c>
      <c r="F614" s="426" t="s">
        <v>342</v>
      </c>
      <c r="G614" s="426" t="s">
        <v>183</v>
      </c>
      <c r="H614" s="328">
        <v>287.832</v>
      </c>
      <c r="I614" s="330">
        <v>287.832</v>
      </c>
      <c r="J614" s="331">
        <v>287.832</v>
      </c>
      <c r="K614" s="463"/>
    </row>
    <row r="615" spans="1:11" ht="25.5">
      <c r="A615" s="309">
        <v>603</v>
      </c>
      <c r="B615" s="410" t="s">
        <v>224</v>
      </c>
      <c r="C615" s="452" t="s">
        <v>457</v>
      </c>
      <c r="D615" s="412" t="s">
        <v>107</v>
      </c>
      <c r="E615" s="412" t="s">
        <v>11</v>
      </c>
      <c r="F615" s="426" t="s">
        <v>342</v>
      </c>
      <c r="G615" s="426" t="s">
        <v>209</v>
      </c>
      <c r="H615" s="328">
        <f>H616</f>
        <v>102581.14</v>
      </c>
      <c r="I615" s="328">
        <f>I616</f>
        <v>102581.14</v>
      </c>
      <c r="J615" s="329">
        <f>J616</f>
        <v>102581.14</v>
      </c>
      <c r="K615" s="463"/>
    </row>
    <row r="616" spans="1:11" ht="12.75">
      <c r="A616" s="309">
        <v>604</v>
      </c>
      <c r="B616" s="410" t="s">
        <v>219</v>
      </c>
      <c r="C616" s="452" t="s">
        <v>457</v>
      </c>
      <c r="D616" s="412" t="s">
        <v>107</v>
      </c>
      <c r="E616" s="412" t="s">
        <v>11</v>
      </c>
      <c r="F616" s="426" t="s">
        <v>342</v>
      </c>
      <c r="G616" s="426" t="s">
        <v>210</v>
      </c>
      <c r="H616" s="328">
        <v>102581.14</v>
      </c>
      <c r="I616" s="330">
        <v>102581.14</v>
      </c>
      <c r="J616" s="331">
        <v>102581.14</v>
      </c>
      <c r="K616" s="463"/>
    </row>
    <row r="617" spans="1:11" ht="78.75" customHeight="1">
      <c r="A617" s="309">
        <v>605</v>
      </c>
      <c r="B617" s="410" t="s">
        <v>917</v>
      </c>
      <c r="C617" s="452" t="s">
        <v>457</v>
      </c>
      <c r="D617" s="412" t="s">
        <v>107</v>
      </c>
      <c r="E617" s="412" t="s">
        <v>11</v>
      </c>
      <c r="F617" s="426" t="s">
        <v>918</v>
      </c>
      <c r="G617" s="426"/>
      <c r="H617" s="328">
        <f aca="true" t="shared" si="51" ref="H617:J618">H618</f>
        <v>1392.6</v>
      </c>
      <c r="I617" s="330">
        <f t="shared" si="51"/>
        <v>1392.6</v>
      </c>
      <c r="J617" s="331">
        <f t="shared" si="51"/>
        <v>1392.6</v>
      </c>
      <c r="K617" s="463"/>
    </row>
    <row r="618" spans="1:11" ht="25.5">
      <c r="A618" s="309">
        <v>606</v>
      </c>
      <c r="B618" s="410" t="s">
        <v>224</v>
      </c>
      <c r="C618" s="452" t="s">
        <v>457</v>
      </c>
      <c r="D618" s="412" t="s">
        <v>107</v>
      </c>
      <c r="E618" s="412" t="s">
        <v>11</v>
      </c>
      <c r="F618" s="426" t="s">
        <v>918</v>
      </c>
      <c r="G618" s="426" t="s">
        <v>209</v>
      </c>
      <c r="H618" s="328">
        <f t="shared" si="51"/>
        <v>1392.6</v>
      </c>
      <c r="I618" s="330">
        <f t="shared" si="51"/>
        <v>1392.6</v>
      </c>
      <c r="J618" s="331">
        <f t="shared" si="51"/>
        <v>1392.6</v>
      </c>
      <c r="K618" s="463"/>
    </row>
    <row r="619" spans="1:11" ht="12.75">
      <c r="A619" s="309">
        <v>607</v>
      </c>
      <c r="B619" s="410" t="s">
        <v>219</v>
      </c>
      <c r="C619" s="452" t="s">
        <v>457</v>
      </c>
      <c r="D619" s="412" t="s">
        <v>107</v>
      </c>
      <c r="E619" s="412" t="s">
        <v>11</v>
      </c>
      <c r="F619" s="426" t="s">
        <v>918</v>
      </c>
      <c r="G619" s="426" t="s">
        <v>210</v>
      </c>
      <c r="H619" s="328">
        <v>1392.6</v>
      </c>
      <c r="I619" s="330">
        <v>1392.6</v>
      </c>
      <c r="J619" s="331">
        <v>1392.6</v>
      </c>
      <c r="K619" s="463"/>
    </row>
    <row r="620" spans="1:10" ht="12.75">
      <c r="A620" s="309">
        <v>608</v>
      </c>
      <c r="B620" s="445" t="s">
        <v>55</v>
      </c>
      <c r="C620" s="452" t="s">
        <v>457</v>
      </c>
      <c r="D620" s="412" t="s">
        <v>107</v>
      </c>
      <c r="E620" s="412" t="s">
        <v>144</v>
      </c>
      <c r="F620" s="426"/>
      <c r="G620" s="426"/>
      <c r="H620" s="328">
        <f>H621</f>
        <v>493121.966</v>
      </c>
      <c r="I620" s="328">
        <f aca="true" t="shared" si="52" ref="H620:J621">I621</f>
        <v>488745.584</v>
      </c>
      <c r="J620" s="329">
        <f t="shared" si="52"/>
        <v>488872.055</v>
      </c>
    </row>
    <row r="621" spans="1:10" ht="25.5">
      <c r="A621" s="309">
        <v>609</v>
      </c>
      <c r="B621" s="410" t="s">
        <v>246</v>
      </c>
      <c r="C621" s="452" t="s">
        <v>457</v>
      </c>
      <c r="D621" s="412" t="s">
        <v>107</v>
      </c>
      <c r="E621" s="412" t="s">
        <v>144</v>
      </c>
      <c r="F621" s="426" t="s">
        <v>337</v>
      </c>
      <c r="G621" s="426"/>
      <c r="H621" s="328">
        <f t="shared" si="52"/>
        <v>493121.966</v>
      </c>
      <c r="I621" s="330">
        <f t="shared" si="52"/>
        <v>488745.584</v>
      </c>
      <c r="J621" s="331">
        <f t="shared" si="52"/>
        <v>488872.055</v>
      </c>
    </row>
    <row r="622" spans="1:10" ht="25.5">
      <c r="A622" s="309">
        <v>610</v>
      </c>
      <c r="B622" s="445" t="s">
        <v>200</v>
      </c>
      <c r="C622" s="452" t="s">
        <v>457</v>
      </c>
      <c r="D622" s="412" t="s">
        <v>107</v>
      </c>
      <c r="E622" s="412" t="s">
        <v>144</v>
      </c>
      <c r="F622" s="426" t="s">
        <v>338</v>
      </c>
      <c r="G622" s="426"/>
      <c r="H622" s="328">
        <f>H623+H626+H635+H638+H645</f>
        <v>493121.966</v>
      </c>
      <c r="I622" s="330">
        <f>I623+I626+I635+I638+I645</f>
        <v>488745.584</v>
      </c>
      <c r="J622" s="331">
        <f>J623+J626+J635+J638+J645</f>
        <v>488872.055</v>
      </c>
    </row>
    <row r="623" spans="1:10" ht="63.75">
      <c r="A623" s="309">
        <v>611</v>
      </c>
      <c r="B623" s="453" t="s">
        <v>248</v>
      </c>
      <c r="C623" s="452" t="s">
        <v>457</v>
      </c>
      <c r="D623" s="412" t="s">
        <v>107</v>
      </c>
      <c r="E623" s="412" t="s">
        <v>144</v>
      </c>
      <c r="F623" s="426" t="s">
        <v>340</v>
      </c>
      <c r="G623" s="426"/>
      <c r="H623" s="328">
        <f aca="true" t="shared" si="53" ref="H623:J624">H624</f>
        <v>2844.081</v>
      </c>
      <c r="I623" s="330">
        <f t="shared" si="53"/>
        <v>2957.853</v>
      </c>
      <c r="J623" s="331">
        <f t="shared" si="53"/>
        <v>3076.186</v>
      </c>
    </row>
    <row r="624" spans="1:10" ht="25.5">
      <c r="A624" s="309">
        <v>612</v>
      </c>
      <c r="B624" s="413" t="s">
        <v>510</v>
      </c>
      <c r="C624" s="452" t="s">
        <v>457</v>
      </c>
      <c r="D624" s="412" t="s">
        <v>107</v>
      </c>
      <c r="E624" s="412" t="s">
        <v>144</v>
      </c>
      <c r="F624" s="426" t="s">
        <v>340</v>
      </c>
      <c r="G624" s="426" t="s">
        <v>182</v>
      </c>
      <c r="H624" s="328">
        <f t="shared" si="53"/>
        <v>2844.081</v>
      </c>
      <c r="I624" s="330">
        <f t="shared" si="53"/>
        <v>2957.853</v>
      </c>
      <c r="J624" s="331">
        <f t="shared" si="53"/>
        <v>3076.186</v>
      </c>
    </row>
    <row r="625" spans="1:10" ht="25.5">
      <c r="A625" s="309">
        <v>613</v>
      </c>
      <c r="B625" s="410" t="s">
        <v>223</v>
      </c>
      <c r="C625" s="452" t="s">
        <v>457</v>
      </c>
      <c r="D625" s="412" t="s">
        <v>107</v>
      </c>
      <c r="E625" s="412" t="s">
        <v>144</v>
      </c>
      <c r="F625" s="426" t="s">
        <v>340</v>
      </c>
      <c r="G625" s="426" t="s">
        <v>183</v>
      </c>
      <c r="H625" s="328">
        <v>2844.081</v>
      </c>
      <c r="I625" s="330">
        <v>2957.853</v>
      </c>
      <c r="J625" s="331">
        <v>3076.186</v>
      </c>
    </row>
    <row r="626" spans="1:10" ht="63.75">
      <c r="A626" s="309">
        <v>614</v>
      </c>
      <c r="B626" s="453" t="s">
        <v>249</v>
      </c>
      <c r="C626" s="452" t="s">
        <v>457</v>
      </c>
      <c r="D626" s="412" t="s">
        <v>107</v>
      </c>
      <c r="E626" s="412" t="s">
        <v>144</v>
      </c>
      <c r="F626" s="426" t="s">
        <v>343</v>
      </c>
      <c r="G626" s="426"/>
      <c r="H626" s="328">
        <f>H627+H629+H633+H631</f>
        <v>213988.972</v>
      </c>
      <c r="I626" s="330">
        <f>I627+I629+I634+I631</f>
        <v>213988.818</v>
      </c>
      <c r="J626" s="331">
        <f>J627+J629+J634+J631</f>
        <v>213996.956</v>
      </c>
    </row>
    <row r="627" spans="1:10" ht="51">
      <c r="A627" s="309">
        <v>615</v>
      </c>
      <c r="B627" s="453" t="s">
        <v>180</v>
      </c>
      <c r="C627" s="452" t="s">
        <v>457</v>
      </c>
      <c r="D627" s="412" t="s">
        <v>107</v>
      </c>
      <c r="E627" s="412" t="s">
        <v>144</v>
      </c>
      <c r="F627" s="426" t="s">
        <v>343</v>
      </c>
      <c r="G627" s="426" t="s">
        <v>170</v>
      </c>
      <c r="H627" s="328">
        <f>H628</f>
        <v>54749.264</v>
      </c>
      <c r="I627" s="330">
        <f>I628</f>
        <v>54749.264</v>
      </c>
      <c r="J627" s="331">
        <f>J628</f>
        <v>54749.264</v>
      </c>
    </row>
    <row r="628" spans="1:11" ht="12.75">
      <c r="A628" s="309">
        <v>616</v>
      </c>
      <c r="B628" s="410" t="s">
        <v>195</v>
      </c>
      <c r="C628" s="452" t="s">
        <v>457</v>
      </c>
      <c r="D628" s="412" t="s">
        <v>107</v>
      </c>
      <c r="E628" s="412" t="s">
        <v>144</v>
      </c>
      <c r="F628" s="426" t="s">
        <v>343</v>
      </c>
      <c r="G628" s="426" t="s">
        <v>140</v>
      </c>
      <c r="H628" s="328">
        <v>54749.264</v>
      </c>
      <c r="I628" s="330">
        <v>54749.264</v>
      </c>
      <c r="J628" s="331">
        <v>54749.264</v>
      </c>
      <c r="K628" s="463"/>
    </row>
    <row r="629" spans="1:10" ht="25.5">
      <c r="A629" s="309">
        <v>617</v>
      </c>
      <c r="B629" s="413" t="s">
        <v>510</v>
      </c>
      <c r="C629" s="452" t="s">
        <v>457</v>
      </c>
      <c r="D629" s="412" t="s">
        <v>107</v>
      </c>
      <c r="E629" s="412" t="s">
        <v>144</v>
      </c>
      <c r="F629" s="426" t="s">
        <v>343</v>
      </c>
      <c r="G629" s="426" t="s">
        <v>182</v>
      </c>
      <c r="H629" s="328">
        <f>H630</f>
        <v>65024.719</v>
      </c>
      <c r="I629" s="330">
        <f>I630</f>
        <v>65024.719</v>
      </c>
      <c r="J629" s="331">
        <f>J630</f>
        <v>65024.719</v>
      </c>
    </row>
    <row r="630" spans="1:11" ht="25.5">
      <c r="A630" s="309">
        <v>618</v>
      </c>
      <c r="B630" s="410" t="s">
        <v>223</v>
      </c>
      <c r="C630" s="452" t="s">
        <v>457</v>
      </c>
      <c r="D630" s="412" t="s">
        <v>107</v>
      </c>
      <c r="E630" s="412" t="s">
        <v>144</v>
      </c>
      <c r="F630" s="426" t="s">
        <v>343</v>
      </c>
      <c r="G630" s="426" t="s">
        <v>183</v>
      </c>
      <c r="H630" s="328">
        <v>65024.719</v>
      </c>
      <c r="I630" s="330">
        <v>65024.719</v>
      </c>
      <c r="J630" s="331">
        <v>65024.719</v>
      </c>
      <c r="K630" s="463"/>
    </row>
    <row r="631" spans="1:10" ht="25.5">
      <c r="A631" s="309">
        <v>619</v>
      </c>
      <c r="B631" s="410" t="s">
        <v>224</v>
      </c>
      <c r="C631" s="452" t="s">
        <v>457</v>
      </c>
      <c r="D631" s="412" t="s">
        <v>107</v>
      </c>
      <c r="E631" s="412" t="s">
        <v>144</v>
      </c>
      <c r="F631" s="426" t="s">
        <v>343</v>
      </c>
      <c r="G631" s="426" t="s">
        <v>209</v>
      </c>
      <c r="H631" s="328">
        <f>H632</f>
        <v>94167.377</v>
      </c>
      <c r="I631" s="330">
        <f>I632</f>
        <v>94167.223</v>
      </c>
      <c r="J631" s="331">
        <f>J632</f>
        <v>94175.361</v>
      </c>
    </row>
    <row r="632" spans="1:11" ht="12.75">
      <c r="A632" s="309">
        <v>620</v>
      </c>
      <c r="B632" s="410" t="s">
        <v>219</v>
      </c>
      <c r="C632" s="452" t="s">
        <v>457</v>
      </c>
      <c r="D632" s="412" t="s">
        <v>107</v>
      </c>
      <c r="E632" s="412" t="s">
        <v>144</v>
      </c>
      <c r="F632" s="426" t="s">
        <v>343</v>
      </c>
      <c r="G632" s="426" t="s">
        <v>210</v>
      </c>
      <c r="H632" s="328">
        <v>94167.377</v>
      </c>
      <c r="I632" s="330">
        <v>94167.223</v>
      </c>
      <c r="J632" s="331">
        <v>94175.361</v>
      </c>
      <c r="K632" s="463"/>
    </row>
    <row r="633" spans="1:10" ht="12.75">
      <c r="A633" s="309">
        <v>621</v>
      </c>
      <c r="B633" s="455" t="s">
        <v>184</v>
      </c>
      <c r="C633" s="452" t="s">
        <v>457</v>
      </c>
      <c r="D633" s="412" t="s">
        <v>107</v>
      </c>
      <c r="E633" s="412" t="s">
        <v>144</v>
      </c>
      <c r="F633" s="426" t="s">
        <v>343</v>
      </c>
      <c r="G633" s="426" t="s">
        <v>185</v>
      </c>
      <c r="H633" s="328">
        <f>H634</f>
        <v>47.612</v>
      </c>
      <c r="I633" s="330">
        <f>I634</f>
        <v>47.612</v>
      </c>
      <c r="J633" s="331">
        <f>J634</f>
        <v>47.612</v>
      </c>
    </row>
    <row r="634" spans="1:10" ht="12.75">
      <c r="A634" s="309">
        <v>622</v>
      </c>
      <c r="B634" s="453" t="s">
        <v>186</v>
      </c>
      <c r="C634" s="452" t="s">
        <v>457</v>
      </c>
      <c r="D634" s="412" t="s">
        <v>107</v>
      </c>
      <c r="E634" s="412" t="s">
        <v>144</v>
      </c>
      <c r="F634" s="426" t="s">
        <v>343</v>
      </c>
      <c r="G634" s="426" t="s">
        <v>187</v>
      </c>
      <c r="H634" s="328">
        <v>47.612</v>
      </c>
      <c r="I634" s="330">
        <v>47.612</v>
      </c>
      <c r="J634" s="331">
        <v>47.612</v>
      </c>
    </row>
    <row r="635" spans="1:10" ht="63.75">
      <c r="A635" s="309">
        <v>623</v>
      </c>
      <c r="B635" s="453" t="s">
        <v>692</v>
      </c>
      <c r="C635" s="452" t="s">
        <v>457</v>
      </c>
      <c r="D635" s="412" t="s">
        <v>107</v>
      </c>
      <c r="E635" s="412" t="s">
        <v>144</v>
      </c>
      <c r="F635" s="426" t="s">
        <v>554</v>
      </c>
      <c r="G635" s="426"/>
      <c r="H635" s="328">
        <f aca="true" t="shared" si="54" ref="H635:J636">H636</f>
        <v>2010.25</v>
      </c>
      <c r="I635" s="330">
        <f t="shared" si="54"/>
        <v>1644.75</v>
      </c>
      <c r="J635" s="331">
        <f t="shared" si="54"/>
        <v>1644.75</v>
      </c>
    </row>
    <row r="636" spans="1:10" ht="25.5">
      <c r="A636" s="309">
        <v>624</v>
      </c>
      <c r="B636" s="413" t="s">
        <v>510</v>
      </c>
      <c r="C636" s="452" t="s">
        <v>457</v>
      </c>
      <c r="D636" s="412" t="s">
        <v>107</v>
      </c>
      <c r="E636" s="412" t="s">
        <v>144</v>
      </c>
      <c r="F636" s="426" t="s">
        <v>554</v>
      </c>
      <c r="G636" s="426" t="s">
        <v>182</v>
      </c>
      <c r="H636" s="328">
        <f t="shared" si="54"/>
        <v>2010.25</v>
      </c>
      <c r="I636" s="330">
        <f t="shared" si="54"/>
        <v>1644.75</v>
      </c>
      <c r="J636" s="331">
        <f t="shared" si="54"/>
        <v>1644.75</v>
      </c>
    </row>
    <row r="637" spans="1:10" ht="25.5">
      <c r="A637" s="309">
        <v>625</v>
      </c>
      <c r="B637" s="410" t="s">
        <v>223</v>
      </c>
      <c r="C637" s="452" t="s">
        <v>457</v>
      </c>
      <c r="D637" s="412" t="s">
        <v>107</v>
      </c>
      <c r="E637" s="412" t="s">
        <v>144</v>
      </c>
      <c r="F637" s="426" t="s">
        <v>554</v>
      </c>
      <c r="G637" s="426" t="s">
        <v>183</v>
      </c>
      <c r="H637" s="328">
        <v>2010.25</v>
      </c>
      <c r="I637" s="330">
        <v>1644.75</v>
      </c>
      <c r="J637" s="331">
        <v>1644.75</v>
      </c>
    </row>
    <row r="638" spans="1:10" ht="191.25">
      <c r="A638" s="309">
        <v>626</v>
      </c>
      <c r="B638" s="454" t="s">
        <v>767</v>
      </c>
      <c r="C638" s="452" t="s">
        <v>457</v>
      </c>
      <c r="D638" s="412" t="s">
        <v>107</v>
      </c>
      <c r="E638" s="412" t="s">
        <v>144</v>
      </c>
      <c r="F638" s="426" t="s">
        <v>346</v>
      </c>
      <c r="G638" s="426"/>
      <c r="H638" s="328">
        <f>H639+H643+H641</f>
        <v>70542.5</v>
      </c>
      <c r="I638" s="330">
        <f>I639+I643+I641</f>
        <v>70542.5</v>
      </c>
      <c r="J638" s="331">
        <f>J639+J643+J641</f>
        <v>70542.5</v>
      </c>
    </row>
    <row r="639" spans="1:10" ht="51">
      <c r="A639" s="309">
        <v>627</v>
      </c>
      <c r="B639" s="453" t="s">
        <v>180</v>
      </c>
      <c r="C639" s="452" t="s">
        <v>457</v>
      </c>
      <c r="D639" s="412" t="s">
        <v>107</v>
      </c>
      <c r="E639" s="412" t="s">
        <v>144</v>
      </c>
      <c r="F639" s="426" t="s">
        <v>346</v>
      </c>
      <c r="G639" s="426" t="s">
        <v>170</v>
      </c>
      <c r="H639" s="328">
        <f>H640</f>
        <v>26824.697</v>
      </c>
      <c r="I639" s="330">
        <f>I640</f>
        <v>26824.697</v>
      </c>
      <c r="J639" s="331">
        <f>J640</f>
        <v>26824.697</v>
      </c>
    </row>
    <row r="640" spans="1:10" ht="12.75">
      <c r="A640" s="309">
        <v>628</v>
      </c>
      <c r="B640" s="410" t="s">
        <v>195</v>
      </c>
      <c r="C640" s="452" t="s">
        <v>457</v>
      </c>
      <c r="D640" s="412" t="s">
        <v>107</v>
      </c>
      <c r="E640" s="412" t="s">
        <v>144</v>
      </c>
      <c r="F640" s="426" t="s">
        <v>346</v>
      </c>
      <c r="G640" s="426" t="s">
        <v>140</v>
      </c>
      <c r="H640" s="328">
        <v>26824.697</v>
      </c>
      <c r="I640" s="330">
        <v>26824.697</v>
      </c>
      <c r="J640" s="331">
        <v>26824.697</v>
      </c>
    </row>
    <row r="641" spans="1:10" ht="25.5">
      <c r="A641" s="309">
        <v>629</v>
      </c>
      <c r="B641" s="413" t="s">
        <v>510</v>
      </c>
      <c r="C641" s="452" t="s">
        <v>457</v>
      </c>
      <c r="D641" s="412" t="s">
        <v>107</v>
      </c>
      <c r="E641" s="412" t="s">
        <v>144</v>
      </c>
      <c r="F641" s="426" t="s">
        <v>346</v>
      </c>
      <c r="G641" s="426" t="s">
        <v>182</v>
      </c>
      <c r="H641" s="328">
        <f>H642</f>
        <v>222.508</v>
      </c>
      <c r="I641" s="330">
        <f>I642</f>
        <v>222.508</v>
      </c>
      <c r="J641" s="331">
        <f>J642</f>
        <v>222.508</v>
      </c>
    </row>
    <row r="642" spans="1:10" ht="25.5">
      <c r="A642" s="309">
        <v>630</v>
      </c>
      <c r="B642" s="410" t="s">
        <v>223</v>
      </c>
      <c r="C642" s="452" t="s">
        <v>457</v>
      </c>
      <c r="D642" s="412" t="s">
        <v>107</v>
      </c>
      <c r="E642" s="412" t="s">
        <v>144</v>
      </c>
      <c r="F642" s="426" t="s">
        <v>346</v>
      </c>
      <c r="G642" s="426" t="s">
        <v>183</v>
      </c>
      <c r="H642" s="328">
        <v>222.508</v>
      </c>
      <c r="I642" s="330">
        <v>222.508</v>
      </c>
      <c r="J642" s="331">
        <v>222.508</v>
      </c>
    </row>
    <row r="643" spans="1:10" ht="25.5">
      <c r="A643" s="309">
        <v>631</v>
      </c>
      <c r="B643" s="410" t="s">
        <v>224</v>
      </c>
      <c r="C643" s="452" t="s">
        <v>457</v>
      </c>
      <c r="D643" s="412" t="s">
        <v>107</v>
      </c>
      <c r="E643" s="412" t="s">
        <v>144</v>
      </c>
      <c r="F643" s="426" t="s">
        <v>346</v>
      </c>
      <c r="G643" s="426" t="s">
        <v>209</v>
      </c>
      <c r="H643" s="328">
        <f>H644</f>
        <v>43495.295</v>
      </c>
      <c r="I643" s="330">
        <f>I644</f>
        <v>43495.295</v>
      </c>
      <c r="J643" s="331">
        <f>J644</f>
        <v>43495.295</v>
      </c>
    </row>
    <row r="644" spans="1:10" ht="12.75">
      <c r="A644" s="309">
        <v>632</v>
      </c>
      <c r="B644" s="410" t="s">
        <v>219</v>
      </c>
      <c r="C644" s="452" t="s">
        <v>457</v>
      </c>
      <c r="D644" s="412" t="s">
        <v>107</v>
      </c>
      <c r="E644" s="412" t="s">
        <v>144</v>
      </c>
      <c r="F644" s="426" t="s">
        <v>346</v>
      </c>
      <c r="G644" s="426" t="s">
        <v>210</v>
      </c>
      <c r="H644" s="328">
        <v>43495.295</v>
      </c>
      <c r="I644" s="330">
        <v>43495.295</v>
      </c>
      <c r="J644" s="331">
        <v>43495.295</v>
      </c>
    </row>
    <row r="645" spans="1:10" ht="204">
      <c r="A645" s="309">
        <v>633</v>
      </c>
      <c r="B645" s="453" t="s">
        <v>534</v>
      </c>
      <c r="C645" s="452" t="s">
        <v>457</v>
      </c>
      <c r="D645" s="412" t="s">
        <v>107</v>
      </c>
      <c r="E645" s="412" t="s">
        <v>144</v>
      </c>
      <c r="F645" s="426" t="s">
        <v>345</v>
      </c>
      <c r="G645" s="426"/>
      <c r="H645" s="328">
        <f>H646+H648+H650</f>
        <v>203736.163</v>
      </c>
      <c r="I645" s="328">
        <f>I646+I648+I650</f>
        <v>199611.663</v>
      </c>
      <c r="J645" s="329">
        <f>J646+J648+J650</f>
        <v>199611.663</v>
      </c>
    </row>
    <row r="646" spans="1:10" ht="51">
      <c r="A646" s="309">
        <v>634</v>
      </c>
      <c r="B646" s="453" t="s">
        <v>180</v>
      </c>
      <c r="C646" s="452" t="s">
        <v>457</v>
      </c>
      <c r="D646" s="412" t="s">
        <v>107</v>
      </c>
      <c r="E646" s="412" t="s">
        <v>144</v>
      </c>
      <c r="F646" s="426" t="s">
        <v>345</v>
      </c>
      <c r="G646" s="426" t="s">
        <v>170</v>
      </c>
      <c r="H646" s="328">
        <f>H647</f>
        <v>72646.153</v>
      </c>
      <c r="I646" s="330">
        <f>I647</f>
        <v>72646.13</v>
      </c>
      <c r="J646" s="331">
        <f>J647</f>
        <v>72646.13</v>
      </c>
    </row>
    <row r="647" spans="1:10" ht="12.75">
      <c r="A647" s="309">
        <v>635</v>
      </c>
      <c r="B647" s="410" t="s">
        <v>195</v>
      </c>
      <c r="C647" s="452" t="s">
        <v>457</v>
      </c>
      <c r="D647" s="412" t="s">
        <v>107</v>
      </c>
      <c r="E647" s="412" t="s">
        <v>144</v>
      </c>
      <c r="F647" s="426" t="s">
        <v>345</v>
      </c>
      <c r="G647" s="426" t="s">
        <v>140</v>
      </c>
      <c r="H647" s="328">
        <v>72646.153</v>
      </c>
      <c r="I647" s="330">
        <v>72646.13</v>
      </c>
      <c r="J647" s="331">
        <v>72646.13</v>
      </c>
    </row>
    <row r="648" spans="1:10" ht="25.5">
      <c r="A648" s="309">
        <v>636</v>
      </c>
      <c r="B648" s="413" t="s">
        <v>510</v>
      </c>
      <c r="C648" s="452" t="s">
        <v>457</v>
      </c>
      <c r="D648" s="412" t="s">
        <v>107</v>
      </c>
      <c r="E648" s="412" t="s">
        <v>144</v>
      </c>
      <c r="F648" s="426" t="s">
        <v>345</v>
      </c>
      <c r="G648" s="426" t="s">
        <v>182</v>
      </c>
      <c r="H648" s="328">
        <f>H649</f>
        <v>3972.484</v>
      </c>
      <c r="I648" s="330">
        <f>I649</f>
        <v>3243.842</v>
      </c>
      <c r="J648" s="331">
        <f>J649</f>
        <v>3243.842</v>
      </c>
    </row>
    <row r="649" spans="1:10" ht="25.5">
      <c r="A649" s="309">
        <v>637</v>
      </c>
      <c r="B649" s="410" t="s">
        <v>223</v>
      </c>
      <c r="C649" s="452" t="s">
        <v>457</v>
      </c>
      <c r="D649" s="412" t="s">
        <v>107</v>
      </c>
      <c r="E649" s="412" t="s">
        <v>144</v>
      </c>
      <c r="F649" s="426" t="s">
        <v>345</v>
      </c>
      <c r="G649" s="426" t="s">
        <v>183</v>
      </c>
      <c r="H649" s="328">
        <v>3972.484</v>
      </c>
      <c r="I649" s="330">
        <v>3243.842</v>
      </c>
      <c r="J649" s="331">
        <v>3243.842</v>
      </c>
    </row>
    <row r="650" spans="1:10" ht="25.5">
      <c r="A650" s="309">
        <v>638</v>
      </c>
      <c r="B650" s="410" t="s">
        <v>224</v>
      </c>
      <c r="C650" s="452" t="s">
        <v>457</v>
      </c>
      <c r="D650" s="412" t="s">
        <v>107</v>
      </c>
      <c r="E650" s="412" t="s">
        <v>144</v>
      </c>
      <c r="F650" s="426" t="s">
        <v>345</v>
      </c>
      <c r="G650" s="426" t="s">
        <v>209</v>
      </c>
      <c r="H650" s="328">
        <f>H651</f>
        <v>127117.526</v>
      </c>
      <c r="I650" s="330">
        <f>I651</f>
        <v>123721.691</v>
      </c>
      <c r="J650" s="331">
        <f>J651</f>
        <v>123721.691</v>
      </c>
    </row>
    <row r="651" spans="1:10" ht="12.75">
      <c r="A651" s="309">
        <v>639</v>
      </c>
      <c r="B651" s="410" t="s">
        <v>219</v>
      </c>
      <c r="C651" s="452" t="s">
        <v>457</v>
      </c>
      <c r="D651" s="412" t="s">
        <v>107</v>
      </c>
      <c r="E651" s="412" t="s">
        <v>144</v>
      </c>
      <c r="F651" s="426" t="s">
        <v>345</v>
      </c>
      <c r="G651" s="426" t="s">
        <v>210</v>
      </c>
      <c r="H651" s="328">
        <v>127117.526</v>
      </c>
      <c r="I651" s="330">
        <v>123721.691</v>
      </c>
      <c r="J651" s="331">
        <v>123721.691</v>
      </c>
    </row>
    <row r="652" spans="1:10" ht="12.75">
      <c r="A652" s="309">
        <v>640</v>
      </c>
      <c r="B652" s="445" t="s">
        <v>405</v>
      </c>
      <c r="C652" s="452" t="s">
        <v>457</v>
      </c>
      <c r="D652" s="412" t="s">
        <v>107</v>
      </c>
      <c r="E652" s="412" t="s">
        <v>103</v>
      </c>
      <c r="F652" s="426"/>
      <c r="G652" s="426"/>
      <c r="H652" s="328">
        <f>H653+H673</f>
        <v>52090.992</v>
      </c>
      <c r="I652" s="328">
        <f>I653+I673</f>
        <v>52090.992</v>
      </c>
      <c r="J652" s="331">
        <f>J653+J673</f>
        <v>52090.992</v>
      </c>
    </row>
    <row r="653" spans="1:10" ht="25.5">
      <c r="A653" s="309">
        <v>641</v>
      </c>
      <c r="B653" s="410" t="s">
        <v>246</v>
      </c>
      <c r="C653" s="452" t="s">
        <v>457</v>
      </c>
      <c r="D653" s="412" t="s">
        <v>107</v>
      </c>
      <c r="E653" s="412" t="s">
        <v>103</v>
      </c>
      <c r="F653" s="426" t="s">
        <v>337</v>
      </c>
      <c r="G653" s="426"/>
      <c r="H653" s="328">
        <f>H654</f>
        <v>52070.992</v>
      </c>
      <c r="I653" s="330">
        <f>I654</f>
        <v>52070.992</v>
      </c>
      <c r="J653" s="331">
        <f>J654</f>
        <v>52070.992</v>
      </c>
    </row>
    <row r="654" spans="1:10" ht="25.5">
      <c r="A654" s="309">
        <v>642</v>
      </c>
      <c r="B654" s="445" t="s">
        <v>200</v>
      </c>
      <c r="C654" s="452" t="s">
        <v>457</v>
      </c>
      <c r="D654" s="412" t="s">
        <v>107</v>
      </c>
      <c r="E654" s="412" t="s">
        <v>103</v>
      </c>
      <c r="F654" s="426" t="s">
        <v>338</v>
      </c>
      <c r="G654" s="426"/>
      <c r="H654" s="328">
        <f>H662+H665+H655+H670</f>
        <v>52070.992</v>
      </c>
      <c r="I654" s="330">
        <f>I662+I665+I655+I670</f>
        <v>52070.992</v>
      </c>
      <c r="J654" s="331">
        <f>J662+J665+J655+J670</f>
        <v>52070.992</v>
      </c>
    </row>
    <row r="655" spans="1:10" ht="63.75">
      <c r="A655" s="309">
        <v>643</v>
      </c>
      <c r="B655" s="454" t="s">
        <v>713</v>
      </c>
      <c r="C655" s="452" t="s">
        <v>457</v>
      </c>
      <c r="D655" s="412" t="s">
        <v>107</v>
      </c>
      <c r="E655" s="412" t="s">
        <v>103</v>
      </c>
      <c r="F655" s="426" t="s">
        <v>678</v>
      </c>
      <c r="G655" s="456"/>
      <c r="H655" s="328">
        <f>H656+H660</f>
        <v>6292.217000000001</v>
      </c>
      <c r="I655" s="328">
        <f>I656+I660</f>
        <v>6292.217000000001</v>
      </c>
      <c r="J655" s="329">
        <f>J656+J660</f>
        <v>6292.217000000001</v>
      </c>
    </row>
    <row r="656" spans="1:10" ht="25.5">
      <c r="A656" s="309">
        <v>644</v>
      </c>
      <c r="B656" s="410" t="s">
        <v>224</v>
      </c>
      <c r="C656" s="452" t="s">
        <v>457</v>
      </c>
      <c r="D656" s="412" t="s">
        <v>107</v>
      </c>
      <c r="E656" s="412" t="s">
        <v>103</v>
      </c>
      <c r="F656" s="426" t="s">
        <v>678</v>
      </c>
      <c r="G656" s="426" t="s">
        <v>209</v>
      </c>
      <c r="H656" s="328">
        <f>H657+H658+H659</f>
        <v>6258.627</v>
      </c>
      <c r="I656" s="328">
        <f>I657+I658+I659</f>
        <v>6258.627</v>
      </c>
      <c r="J656" s="329">
        <f>J657+J658+J659</f>
        <v>6258.627</v>
      </c>
    </row>
    <row r="657" spans="1:10" ht="12.75">
      <c r="A657" s="309">
        <v>645</v>
      </c>
      <c r="B657" s="410" t="s">
        <v>219</v>
      </c>
      <c r="C657" s="452" t="s">
        <v>457</v>
      </c>
      <c r="D657" s="412" t="s">
        <v>107</v>
      </c>
      <c r="E657" s="412" t="s">
        <v>103</v>
      </c>
      <c r="F657" s="426" t="s">
        <v>678</v>
      </c>
      <c r="G657" s="426" t="s">
        <v>210</v>
      </c>
      <c r="H657" s="328">
        <v>6108.627</v>
      </c>
      <c r="I657" s="328">
        <v>6108.627</v>
      </c>
      <c r="J657" s="329">
        <v>6108.627</v>
      </c>
    </row>
    <row r="658" spans="1:10" ht="12.75">
      <c r="A658" s="309">
        <v>646</v>
      </c>
      <c r="B658" s="410" t="s">
        <v>225</v>
      </c>
      <c r="C658" s="452" t="s">
        <v>457</v>
      </c>
      <c r="D658" s="412" t="s">
        <v>107</v>
      </c>
      <c r="E658" s="412" t="s">
        <v>103</v>
      </c>
      <c r="F658" s="426" t="s">
        <v>678</v>
      </c>
      <c r="G658" s="426" t="s">
        <v>217</v>
      </c>
      <c r="H658" s="328">
        <v>90</v>
      </c>
      <c r="I658" s="330">
        <v>90</v>
      </c>
      <c r="J658" s="329">
        <v>90</v>
      </c>
    </row>
    <row r="659" spans="1:10" ht="38.25">
      <c r="A659" s="309">
        <v>647</v>
      </c>
      <c r="B659" s="414" t="s">
        <v>773</v>
      </c>
      <c r="C659" s="452" t="s">
        <v>457</v>
      </c>
      <c r="D659" s="412" t="s">
        <v>107</v>
      </c>
      <c r="E659" s="412" t="s">
        <v>103</v>
      </c>
      <c r="F659" s="426" t="s">
        <v>678</v>
      </c>
      <c r="G659" s="426" t="s">
        <v>256</v>
      </c>
      <c r="H659" s="328">
        <v>60</v>
      </c>
      <c r="I659" s="330">
        <v>60</v>
      </c>
      <c r="J659" s="329">
        <v>60</v>
      </c>
    </row>
    <row r="660" spans="1:10" ht="12.75">
      <c r="A660" s="309">
        <v>648</v>
      </c>
      <c r="B660" s="413" t="s">
        <v>184</v>
      </c>
      <c r="C660" s="452" t="s">
        <v>457</v>
      </c>
      <c r="D660" s="412" t="s">
        <v>107</v>
      </c>
      <c r="E660" s="412" t="s">
        <v>103</v>
      </c>
      <c r="F660" s="426" t="s">
        <v>678</v>
      </c>
      <c r="G660" s="426" t="s">
        <v>185</v>
      </c>
      <c r="H660" s="328">
        <f>H661</f>
        <v>33.59</v>
      </c>
      <c r="I660" s="328">
        <f>I661</f>
        <v>33.59</v>
      </c>
      <c r="J660" s="329">
        <f>J661</f>
        <v>33.59</v>
      </c>
    </row>
    <row r="661" spans="1:10" ht="38.25">
      <c r="A661" s="309">
        <v>649</v>
      </c>
      <c r="B661" s="410" t="s">
        <v>516</v>
      </c>
      <c r="C661" s="452" t="s">
        <v>457</v>
      </c>
      <c r="D661" s="412" t="s">
        <v>107</v>
      </c>
      <c r="E661" s="412" t="s">
        <v>103</v>
      </c>
      <c r="F661" s="426" t="s">
        <v>678</v>
      </c>
      <c r="G661" s="426" t="s">
        <v>197</v>
      </c>
      <c r="H661" s="328">
        <v>33.59</v>
      </c>
      <c r="I661" s="330">
        <v>33.59</v>
      </c>
      <c r="J661" s="329">
        <v>33.59</v>
      </c>
    </row>
    <row r="662" spans="1:10" ht="63.75">
      <c r="A662" s="309">
        <v>650</v>
      </c>
      <c r="B662" s="453" t="s">
        <v>250</v>
      </c>
      <c r="C662" s="452" t="s">
        <v>457</v>
      </c>
      <c r="D662" s="412" t="s">
        <v>107</v>
      </c>
      <c r="E662" s="412" t="s">
        <v>103</v>
      </c>
      <c r="F662" s="426" t="s">
        <v>344</v>
      </c>
      <c r="G662" s="456"/>
      <c r="H662" s="328">
        <f aca="true" t="shared" si="55" ref="H662:J663">H663</f>
        <v>32968.938</v>
      </c>
      <c r="I662" s="328">
        <f t="shared" si="55"/>
        <v>32968.938</v>
      </c>
      <c r="J662" s="329">
        <f t="shared" si="55"/>
        <v>32968.938</v>
      </c>
    </row>
    <row r="663" spans="1:10" ht="25.5">
      <c r="A663" s="309">
        <v>651</v>
      </c>
      <c r="B663" s="410" t="s">
        <v>224</v>
      </c>
      <c r="C663" s="452" t="s">
        <v>457</v>
      </c>
      <c r="D663" s="412" t="s">
        <v>107</v>
      </c>
      <c r="E663" s="412" t="s">
        <v>103</v>
      </c>
      <c r="F663" s="426" t="s">
        <v>344</v>
      </c>
      <c r="G663" s="426" t="s">
        <v>209</v>
      </c>
      <c r="H663" s="328">
        <f t="shared" si="55"/>
        <v>32968.938</v>
      </c>
      <c r="I663" s="330">
        <f t="shared" si="55"/>
        <v>32968.938</v>
      </c>
      <c r="J663" s="331">
        <f t="shared" si="55"/>
        <v>32968.938</v>
      </c>
    </row>
    <row r="664" spans="1:10" ht="12.75">
      <c r="A664" s="309">
        <v>652</v>
      </c>
      <c r="B664" s="410" t="s">
        <v>219</v>
      </c>
      <c r="C664" s="452" t="s">
        <v>457</v>
      </c>
      <c r="D664" s="412" t="s">
        <v>107</v>
      </c>
      <c r="E664" s="412" t="s">
        <v>103</v>
      </c>
      <c r="F664" s="426" t="s">
        <v>344</v>
      </c>
      <c r="G664" s="426" t="s">
        <v>210</v>
      </c>
      <c r="H664" s="328">
        <v>32968.938</v>
      </c>
      <c r="I664" s="330">
        <v>32968.938</v>
      </c>
      <c r="J664" s="331">
        <v>32968.938</v>
      </c>
    </row>
    <row r="665" spans="1:10" ht="204">
      <c r="A665" s="309">
        <v>653</v>
      </c>
      <c r="B665" s="453" t="s">
        <v>769</v>
      </c>
      <c r="C665" s="452" t="s">
        <v>457</v>
      </c>
      <c r="D665" s="412" t="s">
        <v>107</v>
      </c>
      <c r="E665" s="412" t="s">
        <v>103</v>
      </c>
      <c r="F665" s="426" t="s">
        <v>345</v>
      </c>
      <c r="G665" s="426"/>
      <c r="H665" s="328">
        <f>H666+H668</f>
        <v>12744.837</v>
      </c>
      <c r="I665" s="330">
        <f>I666+I668</f>
        <v>12744.837</v>
      </c>
      <c r="J665" s="331">
        <f>J666+J668</f>
        <v>12744.837</v>
      </c>
    </row>
    <row r="666" spans="1:10" ht="51">
      <c r="A666" s="309">
        <v>654</v>
      </c>
      <c r="B666" s="453" t="s">
        <v>180</v>
      </c>
      <c r="C666" s="452" t="s">
        <v>457</v>
      </c>
      <c r="D666" s="412" t="s">
        <v>107</v>
      </c>
      <c r="E666" s="412" t="s">
        <v>103</v>
      </c>
      <c r="F666" s="426" t="s">
        <v>345</v>
      </c>
      <c r="G666" s="426" t="s">
        <v>170</v>
      </c>
      <c r="H666" s="328">
        <f>H667</f>
        <v>2159.161</v>
      </c>
      <c r="I666" s="330">
        <f>I667</f>
        <v>2159.161</v>
      </c>
      <c r="J666" s="331">
        <f>J667</f>
        <v>2159.161</v>
      </c>
    </row>
    <row r="667" spans="1:10" ht="12.75">
      <c r="A667" s="309">
        <v>655</v>
      </c>
      <c r="B667" s="410" t="s">
        <v>195</v>
      </c>
      <c r="C667" s="452" t="s">
        <v>457</v>
      </c>
      <c r="D667" s="412" t="s">
        <v>107</v>
      </c>
      <c r="E667" s="412" t="s">
        <v>103</v>
      </c>
      <c r="F667" s="426" t="s">
        <v>345</v>
      </c>
      <c r="G667" s="426" t="s">
        <v>140</v>
      </c>
      <c r="H667" s="328">
        <v>2159.161</v>
      </c>
      <c r="I667" s="330">
        <v>2159.161</v>
      </c>
      <c r="J667" s="331">
        <v>2159.161</v>
      </c>
    </row>
    <row r="668" spans="1:10" ht="25.5">
      <c r="A668" s="309">
        <v>656</v>
      </c>
      <c r="B668" s="410" t="s">
        <v>224</v>
      </c>
      <c r="C668" s="452" t="s">
        <v>457</v>
      </c>
      <c r="D668" s="412" t="s">
        <v>107</v>
      </c>
      <c r="E668" s="412" t="s">
        <v>103</v>
      </c>
      <c r="F668" s="426" t="s">
        <v>345</v>
      </c>
      <c r="G668" s="426" t="s">
        <v>209</v>
      </c>
      <c r="H668" s="328">
        <f>H669</f>
        <v>10585.676</v>
      </c>
      <c r="I668" s="330">
        <f>I669</f>
        <v>10585.676</v>
      </c>
      <c r="J668" s="331">
        <f>J669</f>
        <v>10585.676</v>
      </c>
    </row>
    <row r="669" spans="1:10" ht="12.75">
      <c r="A669" s="309">
        <v>657</v>
      </c>
      <c r="B669" s="410" t="s">
        <v>219</v>
      </c>
      <c r="C669" s="452" t="s">
        <v>457</v>
      </c>
      <c r="D669" s="412" t="s">
        <v>107</v>
      </c>
      <c r="E669" s="412" t="s">
        <v>103</v>
      </c>
      <c r="F669" s="426" t="s">
        <v>345</v>
      </c>
      <c r="G669" s="426" t="s">
        <v>210</v>
      </c>
      <c r="H669" s="328">
        <v>10585.676</v>
      </c>
      <c r="I669" s="330">
        <v>10585.676</v>
      </c>
      <c r="J669" s="331">
        <v>10585.676</v>
      </c>
    </row>
    <row r="670" spans="1:10" ht="63.75">
      <c r="A670" s="309">
        <v>658</v>
      </c>
      <c r="B670" s="410" t="s">
        <v>847</v>
      </c>
      <c r="C670" s="452" t="s">
        <v>457</v>
      </c>
      <c r="D670" s="412" t="s">
        <v>107</v>
      </c>
      <c r="E670" s="412" t="s">
        <v>103</v>
      </c>
      <c r="F670" s="426" t="s">
        <v>849</v>
      </c>
      <c r="G670" s="426"/>
      <c r="H670" s="328">
        <f aca="true" t="shared" si="56" ref="H670:J671">H671</f>
        <v>65</v>
      </c>
      <c r="I670" s="330">
        <f t="shared" si="56"/>
        <v>65</v>
      </c>
      <c r="J670" s="331">
        <f t="shared" si="56"/>
        <v>65</v>
      </c>
    </row>
    <row r="671" spans="1:10" ht="25.5">
      <c r="A671" s="309">
        <v>659</v>
      </c>
      <c r="B671" s="410" t="s">
        <v>224</v>
      </c>
      <c r="C671" s="452" t="s">
        <v>457</v>
      </c>
      <c r="D671" s="412" t="s">
        <v>107</v>
      </c>
      <c r="E671" s="412" t="s">
        <v>103</v>
      </c>
      <c r="F671" s="426" t="s">
        <v>849</v>
      </c>
      <c r="G671" s="426" t="s">
        <v>209</v>
      </c>
      <c r="H671" s="328">
        <f t="shared" si="56"/>
        <v>65</v>
      </c>
      <c r="I671" s="330">
        <f t="shared" si="56"/>
        <v>65</v>
      </c>
      <c r="J671" s="331">
        <f t="shared" si="56"/>
        <v>65</v>
      </c>
    </row>
    <row r="672" spans="1:10" ht="12.75">
      <c r="A672" s="309">
        <v>660</v>
      </c>
      <c r="B672" s="410" t="s">
        <v>219</v>
      </c>
      <c r="C672" s="452" t="s">
        <v>457</v>
      </c>
      <c r="D672" s="412" t="s">
        <v>107</v>
      </c>
      <c r="E672" s="412" t="s">
        <v>103</v>
      </c>
      <c r="F672" s="426" t="s">
        <v>849</v>
      </c>
      <c r="G672" s="426" t="s">
        <v>210</v>
      </c>
      <c r="H672" s="328">
        <v>65</v>
      </c>
      <c r="I672" s="330">
        <v>65</v>
      </c>
      <c r="J672" s="331">
        <v>65</v>
      </c>
    </row>
    <row r="673" spans="1:10" ht="25.5">
      <c r="A673" s="309">
        <v>661</v>
      </c>
      <c r="B673" s="410" t="s">
        <v>429</v>
      </c>
      <c r="C673" s="452" t="s">
        <v>457</v>
      </c>
      <c r="D673" s="412" t="s">
        <v>107</v>
      </c>
      <c r="E673" s="412" t="s">
        <v>103</v>
      </c>
      <c r="F673" s="426" t="s">
        <v>382</v>
      </c>
      <c r="G673" s="426"/>
      <c r="H673" s="328">
        <f aca="true" t="shared" si="57" ref="H673:J676">H674</f>
        <v>20</v>
      </c>
      <c r="I673" s="330">
        <f t="shared" si="57"/>
        <v>20</v>
      </c>
      <c r="J673" s="331">
        <f t="shared" si="57"/>
        <v>20</v>
      </c>
    </row>
    <row r="674" spans="1:10" ht="21" customHeight="1">
      <c r="A674" s="309">
        <v>662</v>
      </c>
      <c r="B674" s="410" t="s">
        <v>214</v>
      </c>
      <c r="C674" s="452" t="s">
        <v>457</v>
      </c>
      <c r="D674" s="412" t="s">
        <v>107</v>
      </c>
      <c r="E674" s="412" t="s">
        <v>103</v>
      </c>
      <c r="F674" s="426" t="s">
        <v>383</v>
      </c>
      <c r="G674" s="426"/>
      <c r="H674" s="328">
        <f t="shared" si="57"/>
        <v>20</v>
      </c>
      <c r="I674" s="330">
        <f t="shared" si="57"/>
        <v>20</v>
      </c>
      <c r="J674" s="331">
        <f t="shared" si="57"/>
        <v>20</v>
      </c>
    </row>
    <row r="675" spans="1:10" ht="63.75">
      <c r="A675" s="309">
        <v>663</v>
      </c>
      <c r="B675" s="410" t="s">
        <v>919</v>
      </c>
      <c r="C675" s="452" t="s">
        <v>457</v>
      </c>
      <c r="D675" s="412" t="s">
        <v>107</v>
      </c>
      <c r="E675" s="412" t="s">
        <v>103</v>
      </c>
      <c r="F675" s="426" t="s">
        <v>852</v>
      </c>
      <c r="G675" s="426"/>
      <c r="H675" s="328">
        <f t="shared" si="57"/>
        <v>20</v>
      </c>
      <c r="I675" s="330">
        <f t="shared" si="57"/>
        <v>20</v>
      </c>
      <c r="J675" s="331">
        <f t="shared" si="57"/>
        <v>20</v>
      </c>
    </row>
    <row r="676" spans="1:10" ht="25.5">
      <c r="A676" s="309">
        <v>664</v>
      </c>
      <c r="B676" s="410" t="s">
        <v>224</v>
      </c>
      <c r="C676" s="452" t="s">
        <v>457</v>
      </c>
      <c r="D676" s="412" t="s">
        <v>107</v>
      </c>
      <c r="E676" s="412" t="s">
        <v>103</v>
      </c>
      <c r="F676" s="426" t="s">
        <v>852</v>
      </c>
      <c r="G676" s="426" t="s">
        <v>209</v>
      </c>
      <c r="H676" s="328">
        <f t="shared" si="57"/>
        <v>20</v>
      </c>
      <c r="I676" s="330">
        <f t="shared" si="57"/>
        <v>20</v>
      </c>
      <c r="J676" s="331">
        <f t="shared" si="57"/>
        <v>20</v>
      </c>
    </row>
    <row r="677" spans="1:10" ht="12.75">
      <c r="A677" s="309">
        <v>665</v>
      </c>
      <c r="B677" s="410" t="s">
        <v>219</v>
      </c>
      <c r="C677" s="452" t="s">
        <v>457</v>
      </c>
      <c r="D677" s="412" t="s">
        <v>107</v>
      </c>
      <c r="E677" s="412" t="s">
        <v>103</v>
      </c>
      <c r="F677" s="426" t="s">
        <v>852</v>
      </c>
      <c r="G677" s="426" t="s">
        <v>210</v>
      </c>
      <c r="H677" s="328">
        <v>20</v>
      </c>
      <c r="I677" s="330">
        <v>20</v>
      </c>
      <c r="J677" s="331">
        <v>20</v>
      </c>
    </row>
    <row r="678" spans="1:10" ht="12.75">
      <c r="A678" s="309">
        <v>666</v>
      </c>
      <c r="B678" s="445" t="s">
        <v>56</v>
      </c>
      <c r="C678" s="452" t="s">
        <v>457</v>
      </c>
      <c r="D678" s="412" t="s">
        <v>107</v>
      </c>
      <c r="E678" s="412" t="s">
        <v>109</v>
      </c>
      <c r="F678" s="426"/>
      <c r="G678" s="426"/>
      <c r="H678" s="328">
        <f>H679</f>
        <v>83447.311</v>
      </c>
      <c r="I678" s="330">
        <f>I679</f>
        <v>83458.948</v>
      </c>
      <c r="J678" s="331">
        <f>J679</f>
        <v>83471.052</v>
      </c>
    </row>
    <row r="679" spans="1:10" ht="25.5">
      <c r="A679" s="309">
        <v>667</v>
      </c>
      <c r="B679" s="410" t="s">
        <v>246</v>
      </c>
      <c r="C679" s="452" t="s">
        <v>457</v>
      </c>
      <c r="D679" s="412" t="s">
        <v>107</v>
      </c>
      <c r="E679" s="412" t="s">
        <v>109</v>
      </c>
      <c r="F679" s="426" t="s">
        <v>337</v>
      </c>
      <c r="G679" s="426"/>
      <c r="H679" s="328">
        <f>H680+H698</f>
        <v>83447.311</v>
      </c>
      <c r="I679" s="330">
        <f>I680+I698</f>
        <v>83458.948</v>
      </c>
      <c r="J679" s="331">
        <f>J680+J698</f>
        <v>83471.052</v>
      </c>
    </row>
    <row r="680" spans="1:10" ht="25.5">
      <c r="A680" s="309">
        <v>668</v>
      </c>
      <c r="B680" s="445" t="s">
        <v>200</v>
      </c>
      <c r="C680" s="452" t="s">
        <v>457</v>
      </c>
      <c r="D680" s="412" t="s">
        <v>107</v>
      </c>
      <c r="E680" s="412" t="s">
        <v>109</v>
      </c>
      <c r="F680" s="426" t="s">
        <v>338</v>
      </c>
      <c r="G680" s="426"/>
      <c r="H680" s="328">
        <f>H681+H695+H686</f>
        <v>12359.600000000002</v>
      </c>
      <c r="I680" s="328">
        <f>I681+I695+I686</f>
        <v>12371.237000000001</v>
      </c>
      <c r="J680" s="329">
        <f>J681+J695+J686</f>
        <v>12383.341000000002</v>
      </c>
    </row>
    <row r="681" spans="1:10" ht="51">
      <c r="A681" s="309">
        <v>669</v>
      </c>
      <c r="B681" s="453" t="s">
        <v>251</v>
      </c>
      <c r="C681" s="452" t="s">
        <v>457</v>
      </c>
      <c r="D681" s="412" t="s">
        <v>107</v>
      </c>
      <c r="E681" s="412" t="s">
        <v>109</v>
      </c>
      <c r="F681" s="426" t="s">
        <v>347</v>
      </c>
      <c r="G681" s="426"/>
      <c r="H681" s="328">
        <f>H682+H684</f>
        <v>3749.76</v>
      </c>
      <c r="I681" s="328">
        <f>I682+I684</f>
        <v>3749.76</v>
      </c>
      <c r="J681" s="329">
        <f>J682+J684</f>
        <v>3749.76</v>
      </c>
    </row>
    <row r="682" spans="1:10" ht="51">
      <c r="A682" s="309">
        <v>670</v>
      </c>
      <c r="B682" s="453" t="s">
        <v>180</v>
      </c>
      <c r="C682" s="452" t="s">
        <v>457</v>
      </c>
      <c r="D682" s="412" t="s">
        <v>107</v>
      </c>
      <c r="E682" s="412" t="s">
        <v>109</v>
      </c>
      <c r="F682" s="426" t="s">
        <v>347</v>
      </c>
      <c r="G682" s="426" t="s">
        <v>170</v>
      </c>
      <c r="H682" s="328">
        <f>H683</f>
        <v>1230.39</v>
      </c>
      <c r="I682" s="330">
        <f>I683</f>
        <v>1230.39</v>
      </c>
      <c r="J682" s="331">
        <f>J683</f>
        <v>1230.39</v>
      </c>
    </row>
    <row r="683" spans="1:10" ht="12.75">
      <c r="A683" s="309">
        <v>671</v>
      </c>
      <c r="B683" s="410" t="s">
        <v>195</v>
      </c>
      <c r="C683" s="452" t="s">
        <v>457</v>
      </c>
      <c r="D683" s="412" t="s">
        <v>107</v>
      </c>
      <c r="E683" s="412" t="s">
        <v>109</v>
      </c>
      <c r="F683" s="426" t="s">
        <v>347</v>
      </c>
      <c r="G683" s="426" t="s">
        <v>140</v>
      </c>
      <c r="H683" s="328">
        <v>1230.39</v>
      </c>
      <c r="I683" s="330">
        <v>1230.39</v>
      </c>
      <c r="J683" s="331">
        <v>1230.39</v>
      </c>
    </row>
    <row r="684" spans="1:10" ht="25.5">
      <c r="A684" s="309">
        <v>672</v>
      </c>
      <c r="B684" s="410" t="s">
        <v>224</v>
      </c>
      <c r="C684" s="452" t="s">
        <v>457</v>
      </c>
      <c r="D684" s="412" t="s">
        <v>107</v>
      </c>
      <c r="E684" s="412" t="s">
        <v>109</v>
      </c>
      <c r="F684" s="426" t="s">
        <v>347</v>
      </c>
      <c r="G684" s="426" t="s">
        <v>209</v>
      </c>
      <c r="H684" s="328">
        <f>H685</f>
        <v>2519.37</v>
      </c>
      <c r="I684" s="330">
        <f>I685</f>
        <v>2519.37</v>
      </c>
      <c r="J684" s="331">
        <f>J685</f>
        <v>2519.37</v>
      </c>
    </row>
    <row r="685" spans="1:10" ht="12.75">
      <c r="A685" s="309">
        <v>673</v>
      </c>
      <c r="B685" s="410" t="s">
        <v>219</v>
      </c>
      <c r="C685" s="452" t="s">
        <v>457</v>
      </c>
      <c r="D685" s="412" t="s">
        <v>107</v>
      </c>
      <c r="E685" s="412" t="s">
        <v>109</v>
      </c>
      <c r="F685" s="426" t="s">
        <v>347</v>
      </c>
      <c r="G685" s="426" t="s">
        <v>210</v>
      </c>
      <c r="H685" s="328">
        <v>2519.37</v>
      </c>
      <c r="I685" s="330">
        <v>2519.37</v>
      </c>
      <c r="J685" s="331">
        <v>2519.37</v>
      </c>
    </row>
    <row r="686" spans="1:10" ht="89.25">
      <c r="A686" s="309">
        <v>674</v>
      </c>
      <c r="B686" s="453" t="s">
        <v>772</v>
      </c>
      <c r="C686" s="452" t="s">
        <v>457</v>
      </c>
      <c r="D686" s="412" t="s">
        <v>107</v>
      </c>
      <c r="E686" s="412" t="s">
        <v>109</v>
      </c>
      <c r="F686" s="426" t="s">
        <v>458</v>
      </c>
      <c r="G686" s="426"/>
      <c r="H686" s="328">
        <f>H687+H691+H689+H693</f>
        <v>8318.900000000001</v>
      </c>
      <c r="I686" s="330">
        <f>I687+I691+I689+I693</f>
        <v>8318.900000000001</v>
      </c>
      <c r="J686" s="331">
        <f>J687+J691+J689+J693</f>
        <v>8318.900000000001</v>
      </c>
    </row>
    <row r="687" spans="1:10" ht="51">
      <c r="A687" s="309">
        <v>675</v>
      </c>
      <c r="B687" s="453" t="s">
        <v>180</v>
      </c>
      <c r="C687" s="452" t="s">
        <v>457</v>
      </c>
      <c r="D687" s="412" t="s">
        <v>107</v>
      </c>
      <c r="E687" s="412" t="s">
        <v>109</v>
      </c>
      <c r="F687" s="426" t="s">
        <v>458</v>
      </c>
      <c r="G687" s="426" t="s">
        <v>170</v>
      </c>
      <c r="H687" s="328">
        <f>H688</f>
        <v>163.116</v>
      </c>
      <c r="I687" s="330">
        <f>I688</f>
        <v>163.116</v>
      </c>
      <c r="J687" s="331">
        <f>J688</f>
        <v>163.116</v>
      </c>
    </row>
    <row r="688" spans="1:10" ht="12.75">
      <c r="A688" s="309">
        <v>676</v>
      </c>
      <c r="B688" s="410" t="s">
        <v>195</v>
      </c>
      <c r="C688" s="452" t="s">
        <v>457</v>
      </c>
      <c r="D688" s="412" t="s">
        <v>107</v>
      </c>
      <c r="E688" s="412" t="s">
        <v>109</v>
      </c>
      <c r="F688" s="426" t="s">
        <v>458</v>
      </c>
      <c r="G688" s="426" t="s">
        <v>140</v>
      </c>
      <c r="H688" s="328">
        <v>163.116</v>
      </c>
      <c r="I688" s="330">
        <v>163.116</v>
      </c>
      <c r="J688" s="331">
        <v>163.116</v>
      </c>
    </row>
    <row r="689" spans="1:10" ht="25.5">
      <c r="A689" s="309">
        <v>677</v>
      </c>
      <c r="B689" s="413" t="s">
        <v>510</v>
      </c>
      <c r="C689" s="452" t="s">
        <v>457</v>
      </c>
      <c r="D689" s="412" t="s">
        <v>107</v>
      </c>
      <c r="E689" s="412" t="s">
        <v>109</v>
      </c>
      <c r="F689" s="426" t="s">
        <v>458</v>
      </c>
      <c r="G689" s="426" t="s">
        <v>182</v>
      </c>
      <c r="H689" s="328">
        <f>H690</f>
        <v>4758.104</v>
      </c>
      <c r="I689" s="330">
        <f>I690</f>
        <v>4758.104</v>
      </c>
      <c r="J689" s="331">
        <f>J690</f>
        <v>4758.104</v>
      </c>
    </row>
    <row r="690" spans="1:10" ht="25.5">
      <c r="A690" s="309">
        <v>678</v>
      </c>
      <c r="B690" s="410" t="s">
        <v>223</v>
      </c>
      <c r="C690" s="452" t="s">
        <v>457</v>
      </c>
      <c r="D690" s="412" t="s">
        <v>107</v>
      </c>
      <c r="E690" s="412" t="s">
        <v>109</v>
      </c>
      <c r="F690" s="426" t="s">
        <v>458</v>
      </c>
      <c r="G690" s="426" t="s">
        <v>183</v>
      </c>
      <c r="H690" s="328">
        <v>4758.104</v>
      </c>
      <c r="I690" s="330">
        <v>4758.104</v>
      </c>
      <c r="J690" s="331">
        <v>4758.104</v>
      </c>
    </row>
    <row r="691" spans="1:10" ht="12.75">
      <c r="A691" s="309">
        <v>679</v>
      </c>
      <c r="B691" s="436" t="s">
        <v>213</v>
      </c>
      <c r="C691" s="452" t="s">
        <v>457</v>
      </c>
      <c r="D691" s="412" t="s">
        <v>107</v>
      </c>
      <c r="E691" s="412" t="s">
        <v>109</v>
      </c>
      <c r="F691" s="426" t="s">
        <v>458</v>
      </c>
      <c r="G691" s="426" t="s">
        <v>203</v>
      </c>
      <c r="H691" s="328">
        <f>H692</f>
        <v>485.881</v>
      </c>
      <c r="I691" s="330">
        <f>I692</f>
        <v>485.881</v>
      </c>
      <c r="J691" s="331">
        <f>J692</f>
        <v>485.881</v>
      </c>
    </row>
    <row r="692" spans="1:10" ht="25.5">
      <c r="A692" s="309">
        <v>680</v>
      </c>
      <c r="B692" s="410" t="s">
        <v>221</v>
      </c>
      <c r="C692" s="452" t="s">
        <v>457</v>
      </c>
      <c r="D692" s="412" t="s">
        <v>107</v>
      </c>
      <c r="E692" s="412" t="s">
        <v>109</v>
      </c>
      <c r="F692" s="426" t="s">
        <v>458</v>
      </c>
      <c r="G692" s="426" t="s">
        <v>222</v>
      </c>
      <c r="H692" s="328">
        <v>485.881</v>
      </c>
      <c r="I692" s="330">
        <v>485.881</v>
      </c>
      <c r="J692" s="331">
        <v>485.881</v>
      </c>
    </row>
    <row r="693" spans="1:10" ht="25.5">
      <c r="A693" s="309">
        <v>681</v>
      </c>
      <c r="B693" s="410" t="s">
        <v>224</v>
      </c>
      <c r="C693" s="452" t="s">
        <v>457</v>
      </c>
      <c r="D693" s="412" t="s">
        <v>107</v>
      </c>
      <c r="E693" s="412" t="s">
        <v>109</v>
      </c>
      <c r="F693" s="426" t="s">
        <v>458</v>
      </c>
      <c r="G693" s="426" t="s">
        <v>209</v>
      </c>
      <c r="H693" s="328">
        <f>H694</f>
        <v>2911.799</v>
      </c>
      <c r="I693" s="330">
        <f>I694</f>
        <v>2911.799</v>
      </c>
      <c r="J693" s="331">
        <f>J694</f>
        <v>2911.799</v>
      </c>
    </row>
    <row r="694" spans="1:10" ht="12.75">
      <c r="A694" s="309">
        <v>682</v>
      </c>
      <c r="B694" s="410" t="s">
        <v>219</v>
      </c>
      <c r="C694" s="452" t="s">
        <v>457</v>
      </c>
      <c r="D694" s="412" t="s">
        <v>107</v>
      </c>
      <c r="E694" s="412" t="s">
        <v>109</v>
      </c>
      <c r="F694" s="426" t="s">
        <v>458</v>
      </c>
      <c r="G694" s="426" t="s">
        <v>210</v>
      </c>
      <c r="H694" s="328">
        <v>2911.799</v>
      </c>
      <c r="I694" s="330">
        <v>2911.799</v>
      </c>
      <c r="J694" s="331">
        <v>2911.799</v>
      </c>
    </row>
    <row r="695" spans="1:10" ht="63.75">
      <c r="A695" s="309">
        <v>683</v>
      </c>
      <c r="B695" s="453" t="s">
        <v>248</v>
      </c>
      <c r="C695" s="452" t="s">
        <v>457</v>
      </c>
      <c r="D695" s="412" t="s">
        <v>107</v>
      </c>
      <c r="E695" s="412" t="s">
        <v>109</v>
      </c>
      <c r="F695" s="426" t="s">
        <v>340</v>
      </c>
      <c r="G695" s="426"/>
      <c r="H695" s="328">
        <f aca="true" t="shared" si="58" ref="H695:J696">H696</f>
        <v>290.94</v>
      </c>
      <c r="I695" s="330">
        <f t="shared" si="58"/>
        <v>302.577</v>
      </c>
      <c r="J695" s="331">
        <f t="shared" si="58"/>
        <v>314.681</v>
      </c>
    </row>
    <row r="696" spans="1:10" ht="25.5">
      <c r="A696" s="309">
        <v>684</v>
      </c>
      <c r="B696" s="413" t="s">
        <v>510</v>
      </c>
      <c r="C696" s="452" t="s">
        <v>457</v>
      </c>
      <c r="D696" s="412" t="s">
        <v>107</v>
      </c>
      <c r="E696" s="412" t="s">
        <v>109</v>
      </c>
      <c r="F696" s="426" t="s">
        <v>340</v>
      </c>
      <c r="G696" s="426" t="s">
        <v>182</v>
      </c>
      <c r="H696" s="328">
        <f t="shared" si="58"/>
        <v>290.94</v>
      </c>
      <c r="I696" s="330">
        <f t="shared" si="58"/>
        <v>302.577</v>
      </c>
      <c r="J696" s="331">
        <f t="shared" si="58"/>
        <v>314.681</v>
      </c>
    </row>
    <row r="697" spans="1:10" ht="25.5">
      <c r="A697" s="309">
        <v>685</v>
      </c>
      <c r="B697" s="410" t="s">
        <v>223</v>
      </c>
      <c r="C697" s="452" t="s">
        <v>457</v>
      </c>
      <c r="D697" s="412" t="s">
        <v>107</v>
      </c>
      <c r="E697" s="412" t="s">
        <v>109</v>
      </c>
      <c r="F697" s="426" t="s">
        <v>340</v>
      </c>
      <c r="G697" s="426" t="s">
        <v>183</v>
      </c>
      <c r="H697" s="328">
        <v>290.94</v>
      </c>
      <c r="I697" s="330">
        <v>302.577</v>
      </c>
      <c r="J697" s="331">
        <v>314.681</v>
      </c>
    </row>
    <row r="698" spans="1:10" ht="25.5">
      <c r="A698" s="309">
        <v>686</v>
      </c>
      <c r="B698" s="445" t="s">
        <v>201</v>
      </c>
      <c r="C698" s="452" t="s">
        <v>457</v>
      </c>
      <c r="D698" s="412" t="s">
        <v>107</v>
      </c>
      <c r="E698" s="412" t="s">
        <v>109</v>
      </c>
      <c r="F698" s="426" t="s">
        <v>349</v>
      </c>
      <c r="G698" s="426"/>
      <c r="H698" s="328">
        <f>H699+H707</f>
        <v>71087.711</v>
      </c>
      <c r="I698" s="328">
        <f>I699+I707</f>
        <v>71087.711</v>
      </c>
      <c r="J698" s="329">
        <f>J699+J707</f>
        <v>71087.711</v>
      </c>
    </row>
    <row r="699" spans="1:10" ht="63.75">
      <c r="A699" s="309">
        <v>687</v>
      </c>
      <c r="B699" s="453" t="s">
        <v>252</v>
      </c>
      <c r="C699" s="452" t="s">
        <v>457</v>
      </c>
      <c r="D699" s="412" t="s">
        <v>107</v>
      </c>
      <c r="E699" s="412" t="s">
        <v>109</v>
      </c>
      <c r="F699" s="426" t="s">
        <v>350</v>
      </c>
      <c r="G699" s="426"/>
      <c r="H699" s="328">
        <f>H700+H702+H704</f>
        <v>41739.223</v>
      </c>
      <c r="I699" s="328">
        <f>I700+I702+I704</f>
        <v>41739.223</v>
      </c>
      <c r="J699" s="329">
        <f>J700+J702+J704</f>
        <v>41739.223</v>
      </c>
    </row>
    <row r="700" spans="1:10" ht="51">
      <c r="A700" s="309">
        <v>688</v>
      </c>
      <c r="B700" s="453" t="s">
        <v>180</v>
      </c>
      <c r="C700" s="452" t="s">
        <v>457</v>
      </c>
      <c r="D700" s="412" t="s">
        <v>107</v>
      </c>
      <c r="E700" s="412" t="s">
        <v>109</v>
      </c>
      <c r="F700" s="426" t="s">
        <v>350</v>
      </c>
      <c r="G700" s="426" t="s">
        <v>170</v>
      </c>
      <c r="H700" s="328">
        <f>H701</f>
        <v>25697.922</v>
      </c>
      <c r="I700" s="330">
        <f>I701</f>
        <v>25697.922</v>
      </c>
      <c r="J700" s="331">
        <f>J701</f>
        <v>25697.922</v>
      </c>
    </row>
    <row r="701" spans="1:11" ht="12.75">
      <c r="A701" s="309">
        <v>689</v>
      </c>
      <c r="B701" s="410" t="s">
        <v>195</v>
      </c>
      <c r="C701" s="452" t="s">
        <v>457</v>
      </c>
      <c r="D701" s="412" t="s">
        <v>107</v>
      </c>
      <c r="E701" s="412" t="s">
        <v>109</v>
      </c>
      <c r="F701" s="426" t="s">
        <v>350</v>
      </c>
      <c r="G701" s="426" t="s">
        <v>140</v>
      </c>
      <c r="H701" s="328">
        <v>25697.922</v>
      </c>
      <c r="I701" s="330">
        <v>25697.922</v>
      </c>
      <c r="J701" s="331">
        <v>25697.922</v>
      </c>
      <c r="K701" s="463"/>
    </row>
    <row r="702" spans="1:10" ht="25.5">
      <c r="A702" s="309">
        <v>690</v>
      </c>
      <c r="B702" s="413" t="s">
        <v>510</v>
      </c>
      <c r="C702" s="452" t="s">
        <v>457</v>
      </c>
      <c r="D702" s="412" t="s">
        <v>107</v>
      </c>
      <c r="E702" s="412" t="s">
        <v>109</v>
      </c>
      <c r="F702" s="426" t="s">
        <v>350</v>
      </c>
      <c r="G702" s="426" t="s">
        <v>182</v>
      </c>
      <c r="H702" s="328">
        <f>H703</f>
        <v>15561.301</v>
      </c>
      <c r="I702" s="330">
        <f>I703</f>
        <v>15561.301</v>
      </c>
      <c r="J702" s="331">
        <f>J703</f>
        <v>15561.301</v>
      </c>
    </row>
    <row r="703" spans="1:11" ht="25.5">
      <c r="A703" s="309">
        <v>691</v>
      </c>
      <c r="B703" s="410" t="s">
        <v>223</v>
      </c>
      <c r="C703" s="452" t="s">
        <v>457</v>
      </c>
      <c r="D703" s="412" t="s">
        <v>107</v>
      </c>
      <c r="E703" s="412" t="s">
        <v>109</v>
      </c>
      <c r="F703" s="426" t="s">
        <v>350</v>
      </c>
      <c r="G703" s="426" t="s">
        <v>183</v>
      </c>
      <c r="H703" s="328">
        <v>15561.301</v>
      </c>
      <c r="I703" s="330">
        <v>15561.301</v>
      </c>
      <c r="J703" s="331">
        <v>15561.301</v>
      </c>
      <c r="K703" s="463"/>
    </row>
    <row r="704" spans="1:10" ht="12.75">
      <c r="A704" s="309">
        <v>692</v>
      </c>
      <c r="B704" s="436" t="s">
        <v>213</v>
      </c>
      <c r="C704" s="452" t="s">
        <v>457</v>
      </c>
      <c r="D704" s="412" t="s">
        <v>107</v>
      </c>
      <c r="E704" s="412" t="s">
        <v>109</v>
      </c>
      <c r="F704" s="426" t="s">
        <v>350</v>
      </c>
      <c r="G704" s="426" t="s">
        <v>203</v>
      </c>
      <c r="H704" s="328">
        <f>H706+H705</f>
        <v>480</v>
      </c>
      <c r="I704" s="330">
        <f>I706+I705</f>
        <v>480</v>
      </c>
      <c r="J704" s="331">
        <f>J706+J705</f>
        <v>480</v>
      </c>
    </row>
    <row r="705" spans="1:10" ht="25.5">
      <c r="A705" s="309">
        <v>693</v>
      </c>
      <c r="B705" s="436" t="s">
        <v>221</v>
      </c>
      <c r="C705" s="452" t="s">
        <v>457</v>
      </c>
      <c r="D705" s="412" t="s">
        <v>107</v>
      </c>
      <c r="E705" s="412" t="s">
        <v>109</v>
      </c>
      <c r="F705" s="426" t="s">
        <v>350</v>
      </c>
      <c r="G705" s="426" t="s">
        <v>222</v>
      </c>
      <c r="H705" s="328">
        <v>400</v>
      </c>
      <c r="I705" s="330">
        <v>400</v>
      </c>
      <c r="J705" s="331">
        <v>400</v>
      </c>
    </row>
    <row r="706" spans="1:10" ht="12.75">
      <c r="A706" s="309">
        <v>694</v>
      </c>
      <c r="B706" s="453" t="s">
        <v>459</v>
      </c>
      <c r="C706" s="452" t="s">
        <v>457</v>
      </c>
      <c r="D706" s="412" t="s">
        <v>107</v>
      </c>
      <c r="E706" s="412" t="s">
        <v>109</v>
      </c>
      <c r="F706" s="426" t="s">
        <v>350</v>
      </c>
      <c r="G706" s="426" t="s">
        <v>460</v>
      </c>
      <c r="H706" s="328">
        <v>80</v>
      </c>
      <c r="I706" s="330">
        <v>80</v>
      </c>
      <c r="J706" s="331">
        <v>80</v>
      </c>
    </row>
    <row r="707" spans="1:10" ht="63.75">
      <c r="A707" s="309">
        <v>695</v>
      </c>
      <c r="B707" s="453" t="s">
        <v>253</v>
      </c>
      <c r="C707" s="452" t="s">
        <v>457</v>
      </c>
      <c r="D707" s="412" t="s">
        <v>107</v>
      </c>
      <c r="E707" s="412" t="s">
        <v>109</v>
      </c>
      <c r="F707" s="426" t="s">
        <v>351</v>
      </c>
      <c r="G707" s="426"/>
      <c r="H707" s="328">
        <f>H708+H710</f>
        <v>29348.488</v>
      </c>
      <c r="I707" s="328">
        <f>I708+I710</f>
        <v>29348.488</v>
      </c>
      <c r="J707" s="329">
        <f>J708+J710</f>
        <v>29348.488</v>
      </c>
    </row>
    <row r="708" spans="1:10" ht="51">
      <c r="A708" s="309">
        <v>696</v>
      </c>
      <c r="B708" s="453" t="s">
        <v>180</v>
      </c>
      <c r="C708" s="452" t="s">
        <v>457</v>
      </c>
      <c r="D708" s="412" t="s">
        <v>107</v>
      </c>
      <c r="E708" s="412" t="s">
        <v>109</v>
      </c>
      <c r="F708" s="426" t="s">
        <v>351</v>
      </c>
      <c r="G708" s="426" t="s">
        <v>170</v>
      </c>
      <c r="H708" s="328">
        <f>H709</f>
        <v>26993.026</v>
      </c>
      <c r="I708" s="330">
        <f>I709</f>
        <v>26993.026</v>
      </c>
      <c r="J708" s="331">
        <f>J709</f>
        <v>26993.026</v>
      </c>
    </row>
    <row r="709" spans="1:11" ht="12.75">
      <c r="A709" s="309">
        <v>697</v>
      </c>
      <c r="B709" s="410" t="s">
        <v>195</v>
      </c>
      <c r="C709" s="452" t="s">
        <v>457</v>
      </c>
      <c r="D709" s="412" t="s">
        <v>107</v>
      </c>
      <c r="E709" s="412" t="s">
        <v>109</v>
      </c>
      <c r="F709" s="426" t="s">
        <v>351</v>
      </c>
      <c r="G709" s="426" t="s">
        <v>140</v>
      </c>
      <c r="H709" s="328">
        <v>26993.026</v>
      </c>
      <c r="I709" s="330">
        <v>26993.026</v>
      </c>
      <c r="J709" s="331">
        <v>26993.026</v>
      </c>
      <c r="K709" s="463"/>
    </row>
    <row r="710" spans="1:10" ht="25.5">
      <c r="A710" s="309">
        <v>698</v>
      </c>
      <c r="B710" s="413" t="s">
        <v>510</v>
      </c>
      <c r="C710" s="452" t="s">
        <v>457</v>
      </c>
      <c r="D710" s="412" t="s">
        <v>107</v>
      </c>
      <c r="E710" s="412" t="s">
        <v>109</v>
      </c>
      <c r="F710" s="426" t="s">
        <v>351</v>
      </c>
      <c r="G710" s="426" t="s">
        <v>182</v>
      </c>
      <c r="H710" s="328">
        <f>H711</f>
        <v>2355.462</v>
      </c>
      <c r="I710" s="330">
        <f>I711</f>
        <v>2355.462</v>
      </c>
      <c r="J710" s="331">
        <f>J711</f>
        <v>2355.462</v>
      </c>
    </row>
    <row r="711" spans="1:11" ht="25.5">
      <c r="A711" s="309">
        <v>699</v>
      </c>
      <c r="B711" s="410" t="s">
        <v>223</v>
      </c>
      <c r="C711" s="452" t="s">
        <v>457</v>
      </c>
      <c r="D711" s="412" t="s">
        <v>107</v>
      </c>
      <c r="E711" s="412" t="s">
        <v>109</v>
      </c>
      <c r="F711" s="426" t="s">
        <v>351</v>
      </c>
      <c r="G711" s="426" t="s">
        <v>183</v>
      </c>
      <c r="H711" s="328">
        <v>2355.462</v>
      </c>
      <c r="I711" s="330">
        <v>2355.462</v>
      </c>
      <c r="J711" s="331">
        <v>2355.462</v>
      </c>
      <c r="K711" s="463"/>
    </row>
    <row r="712" spans="1:10" ht="12.75">
      <c r="A712" s="309">
        <v>700</v>
      </c>
      <c r="B712" s="445" t="s">
        <v>132</v>
      </c>
      <c r="C712" s="452" t="s">
        <v>457</v>
      </c>
      <c r="D712" s="426">
        <v>10</v>
      </c>
      <c r="E712" s="426" t="s">
        <v>8</v>
      </c>
      <c r="F712" s="426"/>
      <c r="G712" s="426"/>
      <c r="H712" s="328">
        <f>H713+H735</f>
        <v>26773.293</v>
      </c>
      <c r="I712" s="330">
        <f>I713+I735</f>
        <v>26926.947</v>
      </c>
      <c r="J712" s="331">
        <f>J713+J735</f>
        <v>18788.409</v>
      </c>
    </row>
    <row r="713" spans="1:10" ht="12.75">
      <c r="A713" s="309">
        <v>701</v>
      </c>
      <c r="B713" s="445" t="s">
        <v>134</v>
      </c>
      <c r="C713" s="452" t="s">
        <v>457</v>
      </c>
      <c r="D713" s="426">
        <v>10</v>
      </c>
      <c r="E713" s="412" t="s">
        <v>103</v>
      </c>
      <c r="F713" s="426"/>
      <c r="G713" s="426"/>
      <c r="H713" s="328">
        <f aca="true" t="shared" si="59" ref="H713:J714">H714</f>
        <v>23520.893</v>
      </c>
      <c r="I713" s="330">
        <f t="shared" si="59"/>
        <v>23674.547</v>
      </c>
      <c r="J713" s="331">
        <f t="shared" si="59"/>
        <v>15536.009</v>
      </c>
    </row>
    <row r="714" spans="1:10" ht="25.5">
      <c r="A714" s="309">
        <v>702</v>
      </c>
      <c r="B714" s="410" t="s">
        <v>246</v>
      </c>
      <c r="C714" s="452" t="s">
        <v>457</v>
      </c>
      <c r="D714" s="426">
        <v>10</v>
      </c>
      <c r="E714" s="412" t="s">
        <v>103</v>
      </c>
      <c r="F714" s="426" t="s">
        <v>337</v>
      </c>
      <c r="G714" s="426"/>
      <c r="H714" s="328">
        <f t="shared" si="59"/>
        <v>23520.893</v>
      </c>
      <c r="I714" s="330">
        <f t="shared" si="59"/>
        <v>23674.547</v>
      </c>
      <c r="J714" s="331">
        <f t="shared" si="59"/>
        <v>15536.009</v>
      </c>
    </row>
    <row r="715" spans="1:10" ht="25.5">
      <c r="A715" s="309">
        <v>703</v>
      </c>
      <c r="B715" s="445" t="s">
        <v>200</v>
      </c>
      <c r="C715" s="452" t="s">
        <v>457</v>
      </c>
      <c r="D715" s="426">
        <v>10</v>
      </c>
      <c r="E715" s="412" t="s">
        <v>103</v>
      </c>
      <c r="F715" s="426" t="s">
        <v>338</v>
      </c>
      <c r="G715" s="426"/>
      <c r="H715" s="328">
        <f>H716+H721+H730</f>
        <v>23520.893</v>
      </c>
      <c r="I715" s="330">
        <f>I716+I721+I730</f>
        <v>23674.547</v>
      </c>
      <c r="J715" s="331">
        <f>J716+J721+J730</f>
        <v>15536.009</v>
      </c>
    </row>
    <row r="716" spans="1:10" ht="140.25">
      <c r="A716" s="309">
        <v>704</v>
      </c>
      <c r="B716" s="453" t="s">
        <v>768</v>
      </c>
      <c r="C716" s="452" t="s">
        <v>457</v>
      </c>
      <c r="D716" s="426">
        <v>10</v>
      </c>
      <c r="E716" s="412" t="s">
        <v>103</v>
      </c>
      <c r="F716" s="426" t="s">
        <v>352</v>
      </c>
      <c r="G716" s="426"/>
      <c r="H716" s="328">
        <f>H717+H719</f>
        <v>516.6</v>
      </c>
      <c r="I716" s="330">
        <f>I717+I719</f>
        <v>516.6</v>
      </c>
      <c r="J716" s="331">
        <f>J717+J719</f>
        <v>516.6</v>
      </c>
    </row>
    <row r="717" spans="1:10" ht="25.5">
      <c r="A717" s="309">
        <v>705</v>
      </c>
      <c r="B717" s="413" t="s">
        <v>510</v>
      </c>
      <c r="C717" s="452" t="s">
        <v>457</v>
      </c>
      <c r="D717" s="426">
        <v>10</v>
      </c>
      <c r="E717" s="412" t="s">
        <v>103</v>
      </c>
      <c r="F717" s="426" t="s">
        <v>352</v>
      </c>
      <c r="G717" s="426" t="s">
        <v>182</v>
      </c>
      <c r="H717" s="328">
        <f>H718</f>
        <v>123</v>
      </c>
      <c r="I717" s="330">
        <f>I718</f>
        <v>123</v>
      </c>
      <c r="J717" s="331">
        <f>J718</f>
        <v>123</v>
      </c>
    </row>
    <row r="718" spans="1:10" ht="25.5">
      <c r="A718" s="309">
        <v>706</v>
      </c>
      <c r="B718" s="410" t="s">
        <v>223</v>
      </c>
      <c r="C718" s="452" t="s">
        <v>457</v>
      </c>
      <c r="D718" s="426">
        <v>10</v>
      </c>
      <c r="E718" s="412" t="s">
        <v>103</v>
      </c>
      <c r="F718" s="426" t="s">
        <v>352</v>
      </c>
      <c r="G718" s="426" t="s">
        <v>183</v>
      </c>
      <c r="H718" s="328">
        <v>123</v>
      </c>
      <c r="I718" s="330">
        <v>123</v>
      </c>
      <c r="J718" s="331">
        <v>123</v>
      </c>
    </row>
    <row r="719" spans="1:10" ht="25.5">
      <c r="A719" s="309">
        <v>707</v>
      </c>
      <c r="B719" s="410" t="s">
        <v>224</v>
      </c>
      <c r="C719" s="452" t="s">
        <v>457</v>
      </c>
      <c r="D719" s="426">
        <v>10</v>
      </c>
      <c r="E719" s="412" t="s">
        <v>103</v>
      </c>
      <c r="F719" s="426" t="s">
        <v>352</v>
      </c>
      <c r="G719" s="426" t="s">
        <v>209</v>
      </c>
      <c r="H719" s="328">
        <f>H720</f>
        <v>393.6</v>
      </c>
      <c r="I719" s="330">
        <f>I720</f>
        <v>393.6</v>
      </c>
      <c r="J719" s="331">
        <f>J720</f>
        <v>393.6</v>
      </c>
    </row>
    <row r="720" spans="1:10" ht="12.75">
      <c r="A720" s="309">
        <v>708</v>
      </c>
      <c r="B720" s="410" t="s">
        <v>219</v>
      </c>
      <c r="C720" s="452" t="s">
        <v>457</v>
      </c>
      <c r="D720" s="426">
        <v>10</v>
      </c>
      <c r="E720" s="412" t="s">
        <v>103</v>
      </c>
      <c r="F720" s="426" t="s">
        <v>352</v>
      </c>
      <c r="G720" s="426" t="s">
        <v>210</v>
      </c>
      <c r="H720" s="328">
        <v>393.6</v>
      </c>
      <c r="I720" s="330">
        <v>393.6</v>
      </c>
      <c r="J720" s="331">
        <v>393.6</v>
      </c>
    </row>
    <row r="721" spans="1:10" ht="114.75">
      <c r="A721" s="309">
        <v>709</v>
      </c>
      <c r="B721" s="453" t="s">
        <v>770</v>
      </c>
      <c r="C721" s="452" t="s">
        <v>457</v>
      </c>
      <c r="D721" s="426">
        <v>10</v>
      </c>
      <c r="E721" s="412" t="s">
        <v>103</v>
      </c>
      <c r="F721" s="426" t="s">
        <v>353</v>
      </c>
      <c r="G721" s="426"/>
      <c r="H721" s="328">
        <f>H724+H726+H728+H722</f>
        <v>11410.8</v>
      </c>
      <c r="I721" s="330">
        <f>I724+I726+I728+I722</f>
        <v>11410.8</v>
      </c>
      <c r="J721" s="331">
        <f>J724+J726+J728+J722</f>
        <v>11410.8</v>
      </c>
    </row>
    <row r="722" spans="1:10" ht="51">
      <c r="A722" s="309">
        <v>710</v>
      </c>
      <c r="B722" s="453" t="s">
        <v>180</v>
      </c>
      <c r="C722" s="452" t="s">
        <v>457</v>
      </c>
      <c r="D722" s="426">
        <v>10</v>
      </c>
      <c r="E722" s="412" t="s">
        <v>103</v>
      </c>
      <c r="F722" s="426" t="s">
        <v>353</v>
      </c>
      <c r="G722" s="426" t="s">
        <v>170</v>
      </c>
      <c r="H722" s="328">
        <f>H723</f>
        <v>411.3</v>
      </c>
      <c r="I722" s="330">
        <f>I723</f>
        <v>411.3</v>
      </c>
      <c r="J722" s="331">
        <f>J723</f>
        <v>411.3</v>
      </c>
    </row>
    <row r="723" spans="1:10" ht="12.75">
      <c r="A723" s="309">
        <v>711</v>
      </c>
      <c r="B723" s="410" t="s">
        <v>195</v>
      </c>
      <c r="C723" s="452" t="s">
        <v>457</v>
      </c>
      <c r="D723" s="426">
        <v>10</v>
      </c>
      <c r="E723" s="412" t="s">
        <v>103</v>
      </c>
      <c r="F723" s="426" t="s">
        <v>353</v>
      </c>
      <c r="G723" s="426" t="s">
        <v>140</v>
      </c>
      <c r="H723" s="328">
        <v>411.3</v>
      </c>
      <c r="I723" s="330">
        <v>411.3</v>
      </c>
      <c r="J723" s="331">
        <v>411.3</v>
      </c>
    </row>
    <row r="724" spans="1:10" ht="25.5">
      <c r="A724" s="309">
        <v>712</v>
      </c>
      <c r="B724" s="413" t="s">
        <v>510</v>
      </c>
      <c r="C724" s="452" t="s">
        <v>457</v>
      </c>
      <c r="D724" s="426">
        <v>10</v>
      </c>
      <c r="E724" s="412" t="s">
        <v>103</v>
      </c>
      <c r="F724" s="426" t="s">
        <v>353</v>
      </c>
      <c r="G724" s="426" t="s">
        <v>182</v>
      </c>
      <c r="H724" s="328">
        <f>H725</f>
        <v>3163.8</v>
      </c>
      <c r="I724" s="330">
        <f>I725</f>
        <v>3163.8</v>
      </c>
      <c r="J724" s="331">
        <f>J725</f>
        <v>3163.8</v>
      </c>
    </row>
    <row r="725" spans="1:10" ht="25.5">
      <c r="A725" s="309">
        <v>713</v>
      </c>
      <c r="B725" s="410" t="s">
        <v>223</v>
      </c>
      <c r="C725" s="452" t="s">
        <v>457</v>
      </c>
      <c r="D725" s="426">
        <v>10</v>
      </c>
      <c r="E725" s="412" t="s">
        <v>103</v>
      </c>
      <c r="F725" s="426" t="s">
        <v>353</v>
      </c>
      <c r="G725" s="426" t="s">
        <v>183</v>
      </c>
      <c r="H725" s="457">
        <v>3163.8</v>
      </c>
      <c r="I725" s="332">
        <v>3163.8</v>
      </c>
      <c r="J725" s="333">
        <v>3163.8</v>
      </c>
    </row>
    <row r="726" spans="1:10" ht="12.75">
      <c r="A726" s="309">
        <v>714</v>
      </c>
      <c r="B726" s="436" t="s">
        <v>213</v>
      </c>
      <c r="C726" s="452" t="s">
        <v>457</v>
      </c>
      <c r="D726" s="426">
        <v>10</v>
      </c>
      <c r="E726" s="412" t="s">
        <v>103</v>
      </c>
      <c r="F726" s="426" t="s">
        <v>353</v>
      </c>
      <c r="G726" s="458" t="s">
        <v>203</v>
      </c>
      <c r="H726" s="457">
        <f>H727</f>
        <v>222.8</v>
      </c>
      <c r="I726" s="332">
        <f>I727</f>
        <v>222.8</v>
      </c>
      <c r="J726" s="333">
        <f>J727</f>
        <v>222.8</v>
      </c>
    </row>
    <row r="727" spans="1:10" ht="25.5">
      <c r="A727" s="309">
        <v>715</v>
      </c>
      <c r="B727" s="410" t="s">
        <v>221</v>
      </c>
      <c r="C727" s="452" t="s">
        <v>457</v>
      </c>
      <c r="D727" s="426">
        <v>10</v>
      </c>
      <c r="E727" s="412" t="s">
        <v>103</v>
      </c>
      <c r="F727" s="426" t="s">
        <v>353</v>
      </c>
      <c r="G727" s="458" t="s">
        <v>222</v>
      </c>
      <c r="H727" s="457">
        <v>222.8</v>
      </c>
      <c r="I727" s="332">
        <v>222.8</v>
      </c>
      <c r="J727" s="333">
        <v>222.8</v>
      </c>
    </row>
    <row r="728" spans="1:10" ht="25.5">
      <c r="A728" s="309">
        <v>716</v>
      </c>
      <c r="B728" s="410" t="s">
        <v>224</v>
      </c>
      <c r="C728" s="452" t="s">
        <v>457</v>
      </c>
      <c r="D728" s="426">
        <v>10</v>
      </c>
      <c r="E728" s="412" t="s">
        <v>103</v>
      </c>
      <c r="F728" s="426" t="s">
        <v>353</v>
      </c>
      <c r="G728" s="458" t="s">
        <v>209</v>
      </c>
      <c r="H728" s="457">
        <f>H729</f>
        <v>7612.9</v>
      </c>
      <c r="I728" s="332">
        <f>I729</f>
        <v>7612.9</v>
      </c>
      <c r="J728" s="333">
        <f>J729</f>
        <v>7612.9</v>
      </c>
    </row>
    <row r="729" spans="1:10" ht="12.75">
      <c r="A729" s="309">
        <v>717</v>
      </c>
      <c r="B729" s="410" t="s">
        <v>219</v>
      </c>
      <c r="C729" s="452" t="s">
        <v>457</v>
      </c>
      <c r="D729" s="426">
        <v>10</v>
      </c>
      <c r="E729" s="412" t="s">
        <v>103</v>
      </c>
      <c r="F729" s="426" t="s">
        <v>353</v>
      </c>
      <c r="G729" s="458" t="s">
        <v>210</v>
      </c>
      <c r="H729" s="457">
        <v>7612.9</v>
      </c>
      <c r="I729" s="332">
        <v>7612.9</v>
      </c>
      <c r="J729" s="333">
        <v>7612.9</v>
      </c>
    </row>
    <row r="730" spans="1:10" ht="114.75">
      <c r="A730" s="309">
        <v>718</v>
      </c>
      <c r="B730" s="437" t="s">
        <v>714</v>
      </c>
      <c r="C730" s="452" t="s">
        <v>457</v>
      </c>
      <c r="D730" s="426">
        <v>10</v>
      </c>
      <c r="E730" s="412" t="s">
        <v>103</v>
      </c>
      <c r="F730" s="426" t="s">
        <v>608</v>
      </c>
      <c r="G730" s="458"/>
      <c r="H730" s="457">
        <f>H731+H733</f>
        <v>11593.493</v>
      </c>
      <c r="I730" s="332">
        <f>I731+I733</f>
        <v>11747.146999999999</v>
      </c>
      <c r="J730" s="333">
        <f>J731+J733</f>
        <v>3608.609</v>
      </c>
    </row>
    <row r="731" spans="1:10" ht="25.5">
      <c r="A731" s="309">
        <v>719</v>
      </c>
      <c r="B731" s="413" t="s">
        <v>510</v>
      </c>
      <c r="C731" s="452" t="s">
        <v>457</v>
      </c>
      <c r="D731" s="426">
        <v>10</v>
      </c>
      <c r="E731" s="412" t="s">
        <v>103</v>
      </c>
      <c r="F731" s="426" t="s">
        <v>608</v>
      </c>
      <c r="G731" s="458" t="s">
        <v>182</v>
      </c>
      <c r="H731" s="457">
        <f>H732</f>
        <v>1815.708</v>
      </c>
      <c r="I731" s="332">
        <f>I732</f>
        <v>1839.756</v>
      </c>
      <c r="J731" s="333">
        <f>J732</f>
        <v>565.154</v>
      </c>
    </row>
    <row r="732" spans="1:10" ht="25.5">
      <c r="A732" s="309">
        <v>720</v>
      </c>
      <c r="B732" s="410" t="s">
        <v>223</v>
      </c>
      <c r="C732" s="452" t="s">
        <v>457</v>
      </c>
      <c r="D732" s="426">
        <v>10</v>
      </c>
      <c r="E732" s="412" t="s">
        <v>103</v>
      </c>
      <c r="F732" s="426" t="s">
        <v>608</v>
      </c>
      <c r="G732" s="458" t="s">
        <v>183</v>
      </c>
      <c r="H732" s="457">
        <v>1815.708</v>
      </c>
      <c r="I732" s="332">
        <v>1839.756</v>
      </c>
      <c r="J732" s="333">
        <v>565.154</v>
      </c>
    </row>
    <row r="733" spans="1:10" ht="25.5">
      <c r="A733" s="309">
        <v>721</v>
      </c>
      <c r="B733" s="410" t="s">
        <v>224</v>
      </c>
      <c r="C733" s="452" t="s">
        <v>457</v>
      </c>
      <c r="D733" s="426">
        <v>10</v>
      </c>
      <c r="E733" s="412" t="s">
        <v>103</v>
      </c>
      <c r="F733" s="426" t="s">
        <v>608</v>
      </c>
      <c r="G733" s="458" t="s">
        <v>209</v>
      </c>
      <c r="H733" s="457">
        <f>H734</f>
        <v>9777.785</v>
      </c>
      <c r="I733" s="332">
        <f>I734</f>
        <v>9907.391</v>
      </c>
      <c r="J733" s="333">
        <f>J734</f>
        <v>3043.455</v>
      </c>
    </row>
    <row r="734" spans="1:10" ht="12.75">
      <c r="A734" s="309">
        <v>722</v>
      </c>
      <c r="B734" s="410" t="s">
        <v>219</v>
      </c>
      <c r="C734" s="452" t="s">
        <v>457</v>
      </c>
      <c r="D734" s="426">
        <v>10</v>
      </c>
      <c r="E734" s="412" t="s">
        <v>103</v>
      </c>
      <c r="F734" s="426" t="s">
        <v>608</v>
      </c>
      <c r="G734" s="458" t="s">
        <v>210</v>
      </c>
      <c r="H734" s="457">
        <v>9777.785</v>
      </c>
      <c r="I734" s="332">
        <v>9907.391</v>
      </c>
      <c r="J734" s="333">
        <v>3043.455</v>
      </c>
    </row>
    <row r="735" spans="1:10" ht="12.75">
      <c r="A735" s="309">
        <v>723</v>
      </c>
      <c r="B735" s="459" t="s">
        <v>80</v>
      </c>
      <c r="C735" s="452" t="s">
        <v>457</v>
      </c>
      <c r="D735" s="426" t="s">
        <v>123</v>
      </c>
      <c r="E735" s="412" t="s">
        <v>110</v>
      </c>
      <c r="F735" s="426"/>
      <c r="G735" s="426"/>
      <c r="H735" s="328">
        <f aca="true" t="shared" si="60" ref="H735:J737">H736</f>
        <v>3252.4</v>
      </c>
      <c r="I735" s="330">
        <f t="shared" si="60"/>
        <v>3252.4</v>
      </c>
      <c r="J735" s="331">
        <f t="shared" si="60"/>
        <v>3252.4</v>
      </c>
    </row>
    <row r="736" spans="1:10" ht="25.5">
      <c r="A736" s="309">
        <v>724</v>
      </c>
      <c r="B736" s="410" t="s">
        <v>246</v>
      </c>
      <c r="C736" s="452" t="s">
        <v>457</v>
      </c>
      <c r="D736" s="426" t="s">
        <v>123</v>
      </c>
      <c r="E736" s="412" t="s">
        <v>110</v>
      </c>
      <c r="F736" s="426" t="s">
        <v>337</v>
      </c>
      <c r="G736" s="426"/>
      <c r="H736" s="328">
        <f t="shared" si="60"/>
        <v>3252.4</v>
      </c>
      <c r="I736" s="330">
        <f t="shared" si="60"/>
        <v>3252.4</v>
      </c>
      <c r="J736" s="331">
        <f t="shared" si="60"/>
        <v>3252.4</v>
      </c>
    </row>
    <row r="737" spans="1:10" ht="25.5">
      <c r="A737" s="309">
        <v>725</v>
      </c>
      <c r="B737" s="445" t="s">
        <v>200</v>
      </c>
      <c r="C737" s="452" t="s">
        <v>457</v>
      </c>
      <c r="D737" s="426" t="s">
        <v>123</v>
      </c>
      <c r="E737" s="412" t="s">
        <v>110</v>
      </c>
      <c r="F737" s="426" t="s">
        <v>338</v>
      </c>
      <c r="G737" s="426"/>
      <c r="H737" s="328">
        <f t="shared" si="60"/>
        <v>3252.4</v>
      </c>
      <c r="I737" s="330">
        <f t="shared" si="60"/>
        <v>3252.4</v>
      </c>
      <c r="J737" s="331">
        <f t="shared" si="60"/>
        <v>3252.4</v>
      </c>
    </row>
    <row r="738" spans="1:10" ht="114.75">
      <c r="A738" s="309">
        <v>726</v>
      </c>
      <c r="B738" s="445" t="s">
        <v>588</v>
      </c>
      <c r="C738" s="452" t="s">
        <v>457</v>
      </c>
      <c r="D738" s="426" t="s">
        <v>123</v>
      </c>
      <c r="E738" s="412" t="s">
        <v>110</v>
      </c>
      <c r="F738" s="426" t="s">
        <v>354</v>
      </c>
      <c r="G738" s="426"/>
      <c r="H738" s="328">
        <f>H741+H740</f>
        <v>3252.4</v>
      </c>
      <c r="I738" s="330">
        <f>I741+I740</f>
        <v>3252.4</v>
      </c>
      <c r="J738" s="331">
        <f>J741+J740</f>
        <v>3252.4</v>
      </c>
    </row>
    <row r="739" spans="1:10" ht="25.5">
      <c r="A739" s="309">
        <v>727</v>
      </c>
      <c r="B739" s="413" t="s">
        <v>510</v>
      </c>
      <c r="C739" s="452" t="s">
        <v>457</v>
      </c>
      <c r="D739" s="426" t="s">
        <v>123</v>
      </c>
      <c r="E739" s="412" t="s">
        <v>110</v>
      </c>
      <c r="F739" s="426" t="s">
        <v>354</v>
      </c>
      <c r="G739" s="426" t="s">
        <v>182</v>
      </c>
      <c r="H739" s="328">
        <f>H740</f>
        <v>63.8</v>
      </c>
      <c r="I739" s="330">
        <f>I740</f>
        <v>63.8</v>
      </c>
      <c r="J739" s="331">
        <f>J740</f>
        <v>63.8</v>
      </c>
    </row>
    <row r="740" spans="1:10" ht="25.5">
      <c r="A740" s="309">
        <v>728</v>
      </c>
      <c r="B740" s="410" t="s">
        <v>223</v>
      </c>
      <c r="C740" s="452" t="s">
        <v>457</v>
      </c>
      <c r="D740" s="426" t="s">
        <v>123</v>
      </c>
      <c r="E740" s="412" t="s">
        <v>110</v>
      </c>
      <c r="F740" s="426" t="s">
        <v>354</v>
      </c>
      <c r="G740" s="426" t="s">
        <v>183</v>
      </c>
      <c r="H740" s="328">
        <v>63.8</v>
      </c>
      <c r="I740" s="330">
        <v>63.8</v>
      </c>
      <c r="J740" s="331">
        <v>63.8</v>
      </c>
    </row>
    <row r="741" spans="1:10" ht="12.75">
      <c r="A741" s="309">
        <v>729</v>
      </c>
      <c r="B741" s="436" t="s">
        <v>213</v>
      </c>
      <c r="C741" s="452" t="s">
        <v>457</v>
      </c>
      <c r="D741" s="426" t="s">
        <v>123</v>
      </c>
      <c r="E741" s="412" t="s">
        <v>110</v>
      </c>
      <c r="F741" s="426" t="s">
        <v>354</v>
      </c>
      <c r="G741" s="426" t="s">
        <v>203</v>
      </c>
      <c r="H741" s="328">
        <f>H742</f>
        <v>3188.6</v>
      </c>
      <c r="I741" s="330">
        <f>I742</f>
        <v>3188.6</v>
      </c>
      <c r="J741" s="331">
        <f>J742</f>
        <v>3188.6</v>
      </c>
    </row>
    <row r="742" spans="1:10" ht="25.5">
      <c r="A742" s="309">
        <v>730</v>
      </c>
      <c r="B742" s="410" t="s">
        <v>221</v>
      </c>
      <c r="C742" s="452" t="s">
        <v>457</v>
      </c>
      <c r="D742" s="426" t="s">
        <v>123</v>
      </c>
      <c r="E742" s="412" t="s">
        <v>110</v>
      </c>
      <c r="F742" s="426" t="s">
        <v>354</v>
      </c>
      <c r="G742" s="426" t="s">
        <v>222</v>
      </c>
      <c r="H742" s="328">
        <v>3188.6</v>
      </c>
      <c r="I742" s="330">
        <v>3188.6</v>
      </c>
      <c r="J742" s="331">
        <v>3188.6</v>
      </c>
    </row>
    <row r="743" spans="1:10" ht="12.75">
      <c r="A743" s="309">
        <v>731</v>
      </c>
      <c r="B743" s="410" t="s">
        <v>42</v>
      </c>
      <c r="C743" s="452" t="s">
        <v>457</v>
      </c>
      <c r="D743" s="412" t="s">
        <v>35</v>
      </c>
      <c r="E743" s="412" t="s">
        <v>8</v>
      </c>
      <c r="F743" s="412"/>
      <c r="G743" s="412"/>
      <c r="H743" s="311">
        <f>H744+H750</f>
        <v>83226.569</v>
      </c>
      <c r="I743" s="312">
        <f>I744+I750</f>
        <v>83226.569</v>
      </c>
      <c r="J743" s="313">
        <f>J744+J750</f>
        <v>83226.569</v>
      </c>
    </row>
    <row r="744" spans="1:10" ht="12.75">
      <c r="A744" s="309">
        <v>732</v>
      </c>
      <c r="B744" s="410" t="s">
        <v>22</v>
      </c>
      <c r="C744" s="452" t="s">
        <v>457</v>
      </c>
      <c r="D744" s="412" t="s">
        <v>35</v>
      </c>
      <c r="E744" s="412" t="s">
        <v>144</v>
      </c>
      <c r="F744" s="412"/>
      <c r="G744" s="412"/>
      <c r="H744" s="311">
        <f aca="true" t="shared" si="61" ref="H744:J746">H745</f>
        <v>58385.337</v>
      </c>
      <c r="I744" s="312">
        <f t="shared" si="61"/>
        <v>58385.337</v>
      </c>
      <c r="J744" s="313">
        <f t="shared" si="61"/>
        <v>58385.337</v>
      </c>
    </row>
    <row r="745" spans="1:10" ht="25.5">
      <c r="A745" s="309">
        <v>733</v>
      </c>
      <c r="B745" s="410" t="s">
        <v>429</v>
      </c>
      <c r="C745" s="452" t="s">
        <v>457</v>
      </c>
      <c r="D745" s="412" t="s">
        <v>35</v>
      </c>
      <c r="E745" s="412" t="s">
        <v>144</v>
      </c>
      <c r="F745" s="412" t="s">
        <v>382</v>
      </c>
      <c r="G745" s="412"/>
      <c r="H745" s="311">
        <f t="shared" si="61"/>
        <v>58385.337</v>
      </c>
      <c r="I745" s="312">
        <f t="shared" si="61"/>
        <v>58385.337</v>
      </c>
      <c r="J745" s="313">
        <f t="shared" si="61"/>
        <v>58385.337</v>
      </c>
    </row>
    <row r="746" spans="1:10" ht="25.5">
      <c r="A746" s="309">
        <v>734</v>
      </c>
      <c r="B746" s="410" t="s">
        <v>216</v>
      </c>
      <c r="C746" s="452" t="s">
        <v>457</v>
      </c>
      <c r="D746" s="412" t="s">
        <v>35</v>
      </c>
      <c r="E746" s="412" t="s">
        <v>144</v>
      </c>
      <c r="F746" s="412" t="s">
        <v>387</v>
      </c>
      <c r="G746" s="412"/>
      <c r="H746" s="311">
        <f>H747</f>
        <v>58385.337</v>
      </c>
      <c r="I746" s="312">
        <f t="shared" si="61"/>
        <v>58385.337</v>
      </c>
      <c r="J746" s="313">
        <f t="shared" si="61"/>
        <v>58385.337</v>
      </c>
    </row>
    <row r="747" spans="1:10" ht="51">
      <c r="A747" s="309">
        <v>735</v>
      </c>
      <c r="B747" s="410" t="s">
        <v>461</v>
      </c>
      <c r="C747" s="452" t="s">
        <v>457</v>
      </c>
      <c r="D747" s="412" t="s">
        <v>35</v>
      </c>
      <c r="E747" s="412" t="s">
        <v>144</v>
      </c>
      <c r="F747" s="412" t="s">
        <v>388</v>
      </c>
      <c r="G747" s="412"/>
      <c r="H747" s="311">
        <f>H748</f>
        <v>58385.337</v>
      </c>
      <c r="I747" s="312">
        <f>I748</f>
        <v>58385.337</v>
      </c>
      <c r="J747" s="313">
        <f>J748</f>
        <v>58385.337</v>
      </c>
    </row>
    <row r="748" spans="1:10" ht="25.5">
      <c r="A748" s="309">
        <v>736</v>
      </c>
      <c r="B748" s="410" t="s">
        <v>224</v>
      </c>
      <c r="C748" s="452" t="s">
        <v>457</v>
      </c>
      <c r="D748" s="412" t="s">
        <v>35</v>
      </c>
      <c r="E748" s="412" t="s">
        <v>144</v>
      </c>
      <c r="F748" s="412" t="s">
        <v>388</v>
      </c>
      <c r="G748" s="412" t="s">
        <v>209</v>
      </c>
      <c r="H748" s="311">
        <f>H749</f>
        <v>58385.337</v>
      </c>
      <c r="I748" s="312">
        <f>I749</f>
        <v>58385.337</v>
      </c>
      <c r="J748" s="313">
        <f>J749</f>
        <v>58385.337</v>
      </c>
    </row>
    <row r="749" spans="1:10" ht="12.75">
      <c r="A749" s="309">
        <v>737</v>
      </c>
      <c r="B749" s="410" t="s">
        <v>219</v>
      </c>
      <c r="C749" s="452" t="s">
        <v>457</v>
      </c>
      <c r="D749" s="412" t="s">
        <v>35</v>
      </c>
      <c r="E749" s="412" t="s">
        <v>144</v>
      </c>
      <c r="F749" s="412" t="s">
        <v>388</v>
      </c>
      <c r="G749" s="412" t="s">
        <v>210</v>
      </c>
      <c r="H749" s="311">
        <v>58385.337</v>
      </c>
      <c r="I749" s="312">
        <v>58385.337</v>
      </c>
      <c r="J749" s="313">
        <v>58385.337</v>
      </c>
    </row>
    <row r="750" spans="1:10" ht="12.75">
      <c r="A750" s="309">
        <v>738</v>
      </c>
      <c r="B750" s="410" t="s">
        <v>850</v>
      </c>
      <c r="C750" s="452" t="s">
        <v>457</v>
      </c>
      <c r="D750" s="412" t="s">
        <v>35</v>
      </c>
      <c r="E750" s="412" t="s">
        <v>103</v>
      </c>
      <c r="F750" s="412"/>
      <c r="G750" s="412"/>
      <c r="H750" s="311">
        <f aca="true" t="shared" si="62" ref="H750:J754">H751</f>
        <v>24841.232</v>
      </c>
      <c r="I750" s="312">
        <f t="shared" si="62"/>
        <v>24841.232</v>
      </c>
      <c r="J750" s="313">
        <f t="shared" si="62"/>
        <v>24841.232</v>
      </c>
    </row>
    <row r="751" spans="1:10" ht="25.5">
      <c r="A751" s="309">
        <v>739</v>
      </c>
      <c r="B751" s="410" t="s">
        <v>429</v>
      </c>
      <c r="C751" s="452" t="s">
        <v>457</v>
      </c>
      <c r="D751" s="412" t="s">
        <v>35</v>
      </c>
      <c r="E751" s="412" t="s">
        <v>103</v>
      </c>
      <c r="F751" s="412" t="s">
        <v>382</v>
      </c>
      <c r="G751" s="412"/>
      <c r="H751" s="311">
        <f t="shared" si="62"/>
        <v>24841.232</v>
      </c>
      <c r="I751" s="312">
        <f t="shared" si="62"/>
        <v>24841.232</v>
      </c>
      <c r="J751" s="313">
        <f t="shared" si="62"/>
        <v>24841.232</v>
      </c>
    </row>
    <row r="752" spans="1:10" ht="14.25" customHeight="1">
      <c r="A752" s="309">
        <v>740</v>
      </c>
      <c r="B752" s="410" t="s">
        <v>214</v>
      </c>
      <c r="C752" s="452" t="s">
        <v>457</v>
      </c>
      <c r="D752" s="412" t="s">
        <v>35</v>
      </c>
      <c r="E752" s="412" t="s">
        <v>103</v>
      </c>
      <c r="F752" s="412" t="s">
        <v>383</v>
      </c>
      <c r="G752" s="412"/>
      <c r="H752" s="311">
        <f t="shared" si="62"/>
        <v>24841.232</v>
      </c>
      <c r="I752" s="312">
        <f t="shared" si="62"/>
        <v>24841.232</v>
      </c>
      <c r="J752" s="313">
        <f t="shared" si="62"/>
        <v>24841.232</v>
      </c>
    </row>
    <row r="753" spans="1:10" ht="59.25" customHeight="1">
      <c r="A753" s="309">
        <v>741</v>
      </c>
      <c r="B753" s="410" t="s">
        <v>530</v>
      </c>
      <c r="C753" s="452" t="s">
        <v>457</v>
      </c>
      <c r="D753" s="412" t="s">
        <v>35</v>
      </c>
      <c r="E753" s="412" t="s">
        <v>103</v>
      </c>
      <c r="F753" s="412" t="s">
        <v>384</v>
      </c>
      <c r="G753" s="412"/>
      <c r="H753" s="311">
        <f t="shared" si="62"/>
        <v>24841.232</v>
      </c>
      <c r="I753" s="312">
        <f t="shared" si="62"/>
        <v>24841.232</v>
      </c>
      <c r="J753" s="313">
        <f t="shared" si="62"/>
        <v>24841.232</v>
      </c>
    </row>
    <row r="754" spans="1:10" ht="29.25" customHeight="1">
      <c r="A754" s="309">
        <v>742</v>
      </c>
      <c r="B754" s="410" t="s">
        <v>224</v>
      </c>
      <c r="C754" s="452" t="s">
        <v>457</v>
      </c>
      <c r="D754" s="412" t="s">
        <v>35</v>
      </c>
      <c r="E754" s="412" t="s">
        <v>103</v>
      </c>
      <c r="F754" s="412" t="s">
        <v>384</v>
      </c>
      <c r="G754" s="412" t="s">
        <v>209</v>
      </c>
      <c r="H754" s="311">
        <f t="shared" si="62"/>
        <v>24841.232</v>
      </c>
      <c r="I754" s="312">
        <f t="shared" si="62"/>
        <v>24841.232</v>
      </c>
      <c r="J754" s="313">
        <f t="shared" si="62"/>
        <v>24841.232</v>
      </c>
    </row>
    <row r="755" spans="1:10" ht="14.25" customHeight="1">
      <c r="A755" s="309">
        <v>743</v>
      </c>
      <c r="B755" s="410" t="s">
        <v>219</v>
      </c>
      <c r="C755" s="452" t="s">
        <v>457</v>
      </c>
      <c r="D755" s="412" t="s">
        <v>35</v>
      </c>
      <c r="E755" s="412" t="s">
        <v>103</v>
      </c>
      <c r="F755" s="412" t="s">
        <v>384</v>
      </c>
      <c r="G755" s="412" t="s">
        <v>210</v>
      </c>
      <c r="H755" s="311">
        <v>24841.232</v>
      </c>
      <c r="I755" s="312">
        <v>24841.232</v>
      </c>
      <c r="J755" s="313">
        <v>24841.232</v>
      </c>
    </row>
    <row r="756" spans="1:10" ht="12.75">
      <c r="A756" s="309">
        <v>744</v>
      </c>
      <c r="B756" s="709" t="s">
        <v>287</v>
      </c>
      <c r="C756" s="710" t="s">
        <v>316</v>
      </c>
      <c r="D756" s="460"/>
      <c r="E756" s="460"/>
      <c r="F756" s="460"/>
      <c r="G756" s="460"/>
      <c r="H756" s="711">
        <f>H757</f>
        <v>2738.7088700000004</v>
      </c>
      <c r="I756" s="712">
        <f>I757</f>
        <v>2738.7088700000004</v>
      </c>
      <c r="J756" s="713">
        <f>J757</f>
        <v>2738.7088700000004</v>
      </c>
    </row>
    <row r="757" spans="1:10" ht="12.75">
      <c r="A757" s="309">
        <v>745</v>
      </c>
      <c r="B757" s="410" t="s">
        <v>37</v>
      </c>
      <c r="C757" s="411" t="s">
        <v>316</v>
      </c>
      <c r="D757" s="412" t="s">
        <v>11</v>
      </c>
      <c r="E757" s="412" t="s">
        <v>8</v>
      </c>
      <c r="F757" s="460"/>
      <c r="G757" s="460"/>
      <c r="H757" s="461">
        <f>H758</f>
        <v>2738.7088700000004</v>
      </c>
      <c r="I757" s="318">
        <f aca="true" t="shared" si="63" ref="I757:J760">I758</f>
        <v>2738.7088700000004</v>
      </c>
      <c r="J757" s="319">
        <f t="shared" si="63"/>
        <v>2738.7088700000004</v>
      </c>
    </row>
    <row r="758" spans="1:10" ht="25.5" customHeight="1">
      <c r="A758" s="309">
        <v>746</v>
      </c>
      <c r="B758" s="410" t="s">
        <v>36</v>
      </c>
      <c r="C758" s="411" t="s">
        <v>316</v>
      </c>
      <c r="D758" s="412" t="s">
        <v>11</v>
      </c>
      <c r="E758" s="412" t="s">
        <v>101</v>
      </c>
      <c r="F758" s="412"/>
      <c r="G758" s="412"/>
      <c r="H758" s="311">
        <f>H759</f>
        <v>2738.7088700000004</v>
      </c>
      <c r="I758" s="318">
        <f t="shared" si="63"/>
        <v>2738.7088700000004</v>
      </c>
      <c r="J758" s="319">
        <f t="shared" si="63"/>
        <v>2738.7088700000004</v>
      </c>
    </row>
    <row r="759" spans="1:10" ht="12.75">
      <c r="A759" s="309">
        <v>747</v>
      </c>
      <c r="B759" s="410" t="s">
        <v>178</v>
      </c>
      <c r="C759" s="411" t="s">
        <v>316</v>
      </c>
      <c r="D759" s="412" t="s">
        <v>11</v>
      </c>
      <c r="E759" s="412" t="s">
        <v>101</v>
      </c>
      <c r="F759" s="412" t="s">
        <v>319</v>
      </c>
      <c r="G759" s="412"/>
      <c r="H759" s="311">
        <f>H760+H766</f>
        <v>2738.7088700000004</v>
      </c>
      <c r="I759" s="312">
        <f>I760+I766</f>
        <v>2738.7088700000004</v>
      </c>
      <c r="J759" s="313">
        <f>J760+J766</f>
        <v>2738.7088700000004</v>
      </c>
    </row>
    <row r="760" spans="1:10" ht="12.75">
      <c r="A760" s="309">
        <v>748</v>
      </c>
      <c r="B760" s="410" t="s">
        <v>179</v>
      </c>
      <c r="C760" s="411" t="s">
        <v>316</v>
      </c>
      <c r="D760" s="412" t="s">
        <v>11</v>
      </c>
      <c r="E760" s="412" t="s">
        <v>101</v>
      </c>
      <c r="F760" s="412" t="s">
        <v>320</v>
      </c>
      <c r="G760" s="412"/>
      <c r="H760" s="311">
        <f>H761</f>
        <v>2516.608</v>
      </c>
      <c r="I760" s="312">
        <f t="shared" si="63"/>
        <v>2516.608</v>
      </c>
      <c r="J760" s="313">
        <f t="shared" si="63"/>
        <v>2516.608</v>
      </c>
    </row>
    <row r="761" spans="1:10" ht="51">
      <c r="A761" s="309">
        <v>749</v>
      </c>
      <c r="B761" s="410" t="s">
        <v>317</v>
      </c>
      <c r="C761" s="411" t="s">
        <v>316</v>
      </c>
      <c r="D761" s="412" t="s">
        <v>11</v>
      </c>
      <c r="E761" s="412" t="s">
        <v>101</v>
      </c>
      <c r="F761" s="412" t="s">
        <v>321</v>
      </c>
      <c r="G761" s="412"/>
      <c r="H761" s="311">
        <f>H762+H764</f>
        <v>2516.608</v>
      </c>
      <c r="I761" s="312">
        <f>I762+I764</f>
        <v>2516.608</v>
      </c>
      <c r="J761" s="313">
        <f>J762+J764</f>
        <v>2516.608</v>
      </c>
    </row>
    <row r="762" spans="1:10" ht="51">
      <c r="A762" s="309">
        <v>750</v>
      </c>
      <c r="B762" s="413" t="s">
        <v>180</v>
      </c>
      <c r="C762" s="411" t="s">
        <v>316</v>
      </c>
      <c r="D762" s="412" t="s">
        <v>11</v>
      </c>
      <c r="E762" s="412" t="s">
        <v>101</v>
      </c>
      <c r="F762" s="412" t="s">
        <v>321</v>
      </c>
      <c r="G762" s="412" t="s">
        <v>170</v>
      </c>
      <c r="H762" s="311">
        <f>H763</f>
        <v>2493.221</v>
      </c>
      <c r="I762" s="318">
        <f>I763</f>
        <v>2493.221</v>
      </c>
      <c r="J762" s="319">
        <f>J763</f>
        <v>2493.221</v>
      </c>
    </row>
    <row r="763" spans="1:10" ht="25.5">
      <c r="A763" s="309">
        <v>751</v>
      </c>
      <c r="B763" s="410" t="s">
        <v>202</v>
      </c>
      <c r="C763" s="411" t="s">
        <v>316</v>
      </c>
      <c r="D763" s="412" t="s">
        <v>11</v>
      </c>
      <c r="E763" s="412" t="s">
        <v>101</v>
      </c>
      <c r="F763" s="412" t="s">
        <v>321</v>
      </c>
      <c r="G763" s="412" t="s">
        <v>122</v>
      </c>
      <c r="H763" s="311">
        <v>2493.221</v>
      </c>
      <c r="I763" s="318">
        <v>2493.221</v>
      </c>
      <c r="J763" s="319">
        <v>2493.221</v>
      </c>
    </row>
    <row r="764" spans="1:10" ht="25.5">
      <c r="A764" s="309">
        <v>752</v>
      </c>
      <c r="B764" s="413" t="s">
        <v>510</v>
      </c>
      <c r="C764" s="411" t="s">
        <v>316</v>
      </c>
      <c r="D764" s="412" t="s">
        <v>11</v>
      </c>
      <c r="E764" s="412" t="s">
        <v>101</v>
      </c>
      <c r="F764" s="412" t="s">
        <v>321</v>
      </c>
      <c r="G764" s="458" t="s">
        <v>182</v>
      </c>
      <c r="H764" s="457">
        <f>H765</f>
        <v>23.387</v>
      </c>
      <c r="I764" s="332">
        <f>I765</f>
        <v>23.387</v>
      </c>
      <c r="J764" s="333">
        <f>J765</f>
        <v>23.387</v>
      </c>
    </row>
    <row r="765" spans="1:10" ht="25.5">
      <c r="A765" s="309">
        <v>753</v>
      </c>
      <c r="B765" s="410" t="s">
        <v>223</v>
      </c>
      <c r="C765" s="411" t="s">
        <v>316</v>
      </c>
      <c r="D765" s="412" t="s">
        <v>11</v>
      </c>
      <c r="E765" s="412" t="s">
        <v>101</v>
      </c>
      <c r="F765" s="412" t="s">
        <v>321</v>
      </c>
      <c r="G765" s="458" t="s">
        <v>183</v>
      </c>
      <c r="H765" s="457">
        <v>23.387</v>
      </c>
      <c r="I765" s="332">
        <v>23.387</v>
      </c>
      <c r="J765" s="333">
        <f>I765</f>
        <v>23.387</v>
      </c>
    </row>
    <row r="766" spans="1:10" ht="63.75">
      <c r="A766" s="309">
        <v>754</v>
      </c>
      <c r="B766" s="442" t="s">
        <v>318</v>
      </c>
      <c r="C766" s="411" t="s">
        <v>316</v>
      </c>
      <c r="D766" s="412" t="s">
        <v>11</v>
      </c>
      <c r="E766" s="412" t="s">
        <v>101</v>
      </c>
      <c r="F766" s="412" t="s">
        <v>322</v>
      </c>
      <c r="G766" s="412"/>
      <c r="H766" s="311">
        <f>H767</f>
        <v>222.10087000000001</v>
      </c>
      <c r="I766" s="318">
        <f>I767</f>
        <v>222.10087000000001</v>
      </c>
      <c r="J766" s="319">
        <f>J767</f>
        <v>222.10087000000001</v>
      </c>
    </row>
    <row r="767" spans="1:10" ht="38.25">
      <c r="A767" s="309">
        <v>755</v>
      </c>
      <c r="B767" s="410" t="s">
        <v>572</v>
      </c>
      <c r="C767" s="411" t="s">
        <v>316</v>
      </c>
      <c r="D767" s="412" t="s">
        <v>11</v>
      </c>
      <c r="E767" s="412" t="s">
        <v>101</v>
      </c>
      <c r="F767" s="412" t="s">
        <v>573</v>
      </c>
      <c r="G767" s="412"/>
      <c r="H767" s="311">
        <f>H768+H773+H778+H783+H788+H796+H793</f>
        <v>222.10087000000001</v>
      </c>
      <c r="I767" s="318">
        <f>I768+I773+I778+I783+I788+I796+I793</f>
        <v>222.10087000000001</v>
      </c>
      <c r="J767" s="319">
        <f>J768+J773+J778+J783+J788+J796+J793</f>
        <v>222.10087000000001</v>
      </c>
    </row>
    <row r="768" spans="1:10" ht="51">
      <c r="A768" s="309">
        <v>756</v>
      </c>
      <c r="B768" s="410" t="s">
        <v>574</v>
      </c>
      <c r="C768" s="411" t="s">
        <v>316</v>
      </c>
      <c r="D768" s="412" t="s">
        <v>11</v>
      </c>
      <c r="E768" s="412" t="s">
        <v>101</v>
      </c>
      <c r="F768" s="412" t="s">
        <v>575</v>
      </c>
      <c r="G768" s="412"/>
      <c r="H768" s="311">
        <f>H769+H771</f>
        <v>16.9765</v>
      </c>
      <c r="I768" s="318">
        <f>I769+I771</f>
        <v>16.9765</v>
      </c>
      <c r="J768" s="319">
        <f>J769+J771</f>
        <v>16.9765</v>
      </c>
    </row>
    <row r="769" spans="1:10" ht="51">
      <c r="A769" s="309">
        <v>757</v>
      </c>
      <c r="B769" s="413" t="s">
        <v>180</v>
      </c>
      <c r="C769" s="411" t="s">
        <v>316</v>
      </c>
      <c r="D769" s="412" t="s">
        <v>11</v>
      </c>
      <c r="E769" s="412" t="s">
        <v>101</v>
      </c>
      <c r="F769" s="412" t="s">
        <v>575</v>
      </c>
      <c r="G769" s="412" t="s">
        <v>170</v>
      </c>
      <c r="H769" s="311">
        <f>H770</f>
        <v>16.4765</v>
      </c>
      <c r="I769" s="318">
        <f>I770</f>
        <v>16.4765</v>
      </c>
      <c r="J769" s="319">
        <f>J770</f>
        <v>16.4765</v>
      </c>
    </row>
    <row r="770" spans="1:10" ht="25.5">
      <c r="A770" s="309">
        <v>758</v>
      </c>
      <c r="B770" s="410" t="s">
        <v>202</v>
      </c>
      <c r="C770" s="411" t="s">
        <v>316</v>
      </c>
      <c r="D770" s="412" t="s">
        <v>11</v>
      </c>
      <c r="E770" s="412" t="s">
        <v>101</v>
      </c>
      <c r="F770" s="412" t="s">
        <v>575</v>
      </c>
      <c r="G770" s="412" t="s">
        <v>122</v>
      </c>
      <c r="H770" s="311">
        <v>16.4765</v>
      </c>
      <c r="I770" s="318">
        <v>16.4765</v>
      </c>
      <c r="J770" s="319">
        <v>16.4765</v>
      </c>
    </row>
    <row r="771" spans="1:10" ht="25.5">
      <c r="A771" s="309">
        <v>759</v>
      </c>
      <c r="B771" s="413" t="s">
        <v>510</v>
      </c>
      <c r="C771" s="411" t="s">
        <v>316</v>
      </c>
      <c r="D771" s="412" t="s">
        <v>11</v>
      </c>
      <c r="E771" s="412" t="s">
        <v>101</v>
      </c>
      <c r="F771" s="412" t="s">
        <v>575</v>
      </c>
      <c r="G771" s="458" t="s">
        <v>182</v>
      </c>
      <c r="H771" s="457">
        <f>H772</f>
        <v>0.5</v>
      </c>
      <c r="I771" s="332">
        <f>I772</f>
        <v>0.5</v>
      </c>
      <c r="J771" s="333">
        <f>J772</f>
        <v>0.5</v>
      </c>
    </row>
    <row r="772" spans="1:10" ht="25.5">
      <c r="A772" s="309">
        <v>760</v>
      </c>
      <c r="B772" s="410" t="s">
        <v>223</v>
      </c>
      <c r="C772" s="411" t="s">
        <v>316</v>
      </c>
      <c r="D772" s="412" t="s">
        <v>11</v>
      </c>
      <c r="E772" s="412" t="s">
        <v>101</v>
      </c>
      <c r="F772" s="412" t="s">
        <v>575</v>
      </c>
      <c r="G772" s="458" t="s">
        <v>183</v>
      </c>
      <c r="H772" s="457">
        <v>0.5</v>
      </c>
      <c r="I772" s="332">
        <v>0.5</v>
      </c>
      <c r="J772" s="333">
        <v>0.5</v>
      </c>
    </row>
    <row r="773" spans="1:10" ht="51">
      <c r="A773" s="309">
        <v>761</v>
      </c>
      <c r="B773" s="410" t="s">
        <v>576</v>
      </c>
      <c r="C773" s="411" t="s">
        <v>316</v>
      </c>
      <c r="D773" s="412" t="s">
        <v>11</v>
      </c>
      <c r="E773" s="412" t="s">
        <v>101</v>
      </c>
      <c r="F773" s="412" t="s">
        <v>577</v>
      </c>
      <c r="G773" s="412"/>
      <c r="H773" s="311">
        <f>H774+H776</f>
        <v>16.9765</v>
      </c>
      <c r="I773" s="318">
        <f>I774+I776</f>
        <v>16.9765</v>
      </c>
      <c r="J773" s="319">
        <f>J774+J776</f>
        <v>16.9765</v>
      </c>
    </row>
    <row r="774" spans="1:10" ht="51">
      <c r="A774" s="309">
        <v>762</v>
      </c>
      <c r="B774" s="413" t="s">
        <v>180</v>
      </c>
      <c r="C774" s="411" t="s">
        <v>316</v>
      </c>
      <c r="D774" s="412" t="s">
        <v>11</v>
      </c>
      <c r="E774" s="412" t="s">
        <v>101</v>
      </c>
      <c r="F774" s="412" t="s">
        <v>577</v>
      </c>
      <c r="G774" s="412" t="s">
        <v>170</v>
      </c>
      <c r="H774" s="311">
        <f>H775</f>
        <v>16.4765</v>
      </c>
      <c r="I774" s="318">
        <f>I775</f>
        <v>16.4765</v>
      </c>
      <c r="J774" s="319">
        <f>J775</f>
        <v>16.4765</v>
      </c>
    </row>
    <row r="775" spans="1:10" ht="25.5">
      <c r="A775" s="309">
        <v>763</v>
      </c>
      <c r="B775" s="410" t="s">
        <v>202</v>
      </c>
      <c r="C775" s="411" t="s">
        <v>316</v>
      </c>
      <c r="D775" s="412" t="s">
        <v>11</v>
      </c>
      <c r="E775" s="412" t="s">
        <v>101</v>
      </c>
      <c r="F775" s="412" t="s">
        <v>577</v>
      </c>
      <c r="G775" s="412" t="s">
        <v>122</v>
      </c>
      <c r="H775" s="311">
        <v>16.4765</v>
      </c>
      <c r="I775" s="318">
        <v>16.4765</v>
      </c>
      <c r="J775" s="319">
        <v>16.4765</v>
      </c>
    </row>
    <row r="776" spans="1:10" ht="25.5">
      <c r="A776" s="309">
        <v>764</v>
      </c>
      <c r="B776" s="413" t="s">
        <v>510</v>
      </c>
      <c r="C776" s="411" t="s">
        <v>316</v>
      </c>
      <c r="D776" s="412" t="s">
        <v>11</v>
      </c>
      <c r="E776" s="412" t="s">
        <v>101</v>
      </c>
      <c r="F776" s="412" t="s">
        <v>577</v>
      </c>
      <c r="G776" s="458" t="s">
        <v>182</v>
      </c>
      <c r="H776" s="457">
        <f>H777</f>
        <v>0.5</v>
      </c>
      <c r="I776" s="332">
        <f>I777</f>
        <v>0.5</v>
      </c>
      <c r="J776" s="333">
        <f>J777</f>
        <v>0.5</v>
      </c>
    </row>
    <row r="777" spans="1:10" ht="25.5">
      <c r="A777" s="309">
        <v>765</v>
      </c>
      <c r="B777" s="410" t="s">
        <v>223</v>
      </c>
      <c r="C777" s="411" t="s">
        <v>316</v>
      </c>
      <c r="D777" s="412" t="s">
        <v>11</v>
      </c>
      <c r="E777" s="412" t="s">
        <v>101</v>
      </c>
      <c r="F777" s="412" t="s">
        <v>577</v>
      </c>
      <c r="G777" s="458" t="s">
        <v>183</v>
      </c>
      <c r="H777" s="457">
        <v>0.5</v>
      </c>
      <c r="I777" s="332">
        <v>0.5</v>
      </c>
      <c r="J777" s="333">
        <v>0.5</v>
      </c>
    </row>
    <row r="778" spans="1:10" ht="51">
      <c r="A778" s="309">
        <v>766</v>
      </c>
      <c r="B778" s="410" t="s">
        <v>578</v>
      </c>
      <c r="C778" s="411" t="s">
        <v>316</v>
      </c>
      <c r="D778" s="412" t="s">
        <v>11</v>
      </c>
      <c r="E778" s="412" t="s">
        <v>101</v>
      </c>
      <c r="F778" s="412" t="s">
        <v>579</v>
      </c>
      <c r="G778" s="412"/>
      <c r="H778" s="311">
        <f>H779+H781</f>
        <v>16.9765</v>
      </c>
      <c r="I778" s="318">
        <f>I779+I781</f>
        <v>16.9765</v>
      </c>
      <c r="J778" s="319">
        <f>J779+J781</f>
        <v>16.9765</v>
      </c>
    </row>
    <row r="779" spans="1:10" ht="51">
      <c r="A779" s="309">
        <v>767</v>
      </c>
      <c r="B779" s="413" t="s">
        <v>180</v>
      </c>
      <c r="C779" s="411" t="s">
        <v>316</v>
      </c>
      <c r="D779" s="412" t="s">
        <v>11</v>
      </c>
      <c r="E779" s="412" t="s">
        <v>101</v>
      </c>
      <c r="F779" s="412" t="s">
        <v>579</v>
      </c>
      <c r="G779" s="412" t="s">
        <v>170</v>
      </c>
      <c r="H779" s="311">
        <f>H780</f>
        <v>16.4765</v>
      </c>
      <c r="I779" s="318">
        <f>I780</f>
        <v>16.4765</v>
      </c>
      <c r="J779" s="319">
        <f>J780</f>
        <v>16.4765</v>
      </c>
    </row>
    <row r="780" spans="1:10" ht="25.5">
      <c r="A780" s="309">
        <v>768</v>
      </c>
      <c r="B780" s="410" t="s">
        <v>202</v>
      </c>
      <c r="C780" s="411" t="s">
        <v>316</v>
      </c>
      <c r="D780" s="412" t="s">
        <v>11</v>
      </c>
      <c r="E780" s="412" t="s">
        <v>101</v>
      </c>
      <c r="F780" s="412" t="s">
        <v>579</v>
      </c>
      <c r="G780" s="412" t="s">
        <v>122</v>
      </c>
      <c r="H780" s="311">
        <v>16.4765</v>
      </c>
      <c r="I780" s="318">
        <v>16.4765</v>
      </c>
      <c r="J780" s="319">
        <v>16.4765</v>
      </c>
    </row>
    <row r="781" spans="1:10" ht="25.5">
      <c r="A781" s="309">
        <v>769</v>
      </c>
      <c r="B781" s="413" t="s">
        <v>510</v>
      </c>
      <c r="C781" s="411" t="s">
        <v>316</v>
      </c>
      <c r="D781" s="412" t="s">
        <v>11</v>
      </c>
      <c r="E781" s="412" t="s">
        <v>101</v>
      </c>
      <c r="F781" s="412" t="s">
        <v>579</v>
      </c>
      <c r="G781" s="458" t="s">
        <v>182</v>
      </c>
      <c r="H781" s="457">
        <f>H782</f>
        <v>0.5</v>
      </c>
      <c r="I781" s="332">
        <f>I782</f>
        <v>0.5</v>
      </c>
      <c r="J781" s="333">
        <f>J782</f>
        <v>0.5</v>
      </c>
    </row>
    <row r="782" spans="1:10" ht="25.5">
      <c r="A782" s="309">
        <v>770</v>
      </c>
      <c r="B782" s="410" t="s">
        <v>223</v>
      </c>
      <c r="C782" s="411" t="s">
        <v>316</v>
      </c>
      <c r="D782" s="412" t="s">
        <v>11</v>
      </c>
      <c r="E782" s="412" t="s">
        <v>101</v>
      </c>
      <c r="F782" s="412" t="s">
        <v>579</v>
      </c>
      <c r="G782" s="458" t="s">
        <v>183</v>
      </c>
      <c r="H782" s="457">
        <v>0.5</v>
      </c>
      <c r="I782" s="332">
        <v>0.5</v>
      </c>
      <c r="J782" s="333">
        <v>0.5</v>
      </c>
    </row>
    <row r="783" spans="1:10" ht="51">
      <c r="A783" s="309">
        <v>771</v>
      </c>
      <c r="B783" s="410" t="s">
        <v>580</v>
      </c>
      <c r="C783" s="411" t="s">
        <v>316</v>
      </c>
      <c r="D783" s="412" t="s">
        <v>11</v>
      </c>
      <c r="E783" s="412" t="s">
        <v>101</v>
      </c>
      <c r="F783" s="412" t="s">
        <v>581</v>
      </c>
      <c r="G783" s="412"/>
      <c r="H783" s="311">
        <f>H784+H786</f>
        <v>16.9765</v>
      </c>
      <c r="I783" s="318">
        <f>I784+I786</f>
        <v>16.9765</v>
      </c>
      <c r="J783" s="319">
        <f>J784+J786</f>
        <v>16.9765</v>
      </c>
    </row>
    <row r="784" spans="1:10" ht="51">
      <c r="A784" s="309">
        <v>772</v>
      </c>
      <c r="B784" s="413" t="s">
        <v>180</v>
      </c>
      <c r="C784" s="411" t="s">
        <v>316</v>
      </c>
      <c r="D784" s="412" t="s">
        <v>11</v>
      </c>
      <c r="E784" s="412" t="s">
        <v>101</v>
      </c>
      <c r="F784" s="412" t="s">
        <v>581</v>
      </c>
      <c r="G784" s="412" t="s">
        <v>170</v>
      </c>
      <c r="H784" s="311">
        <f>H785</f>
        <v>16.4765</v>
      </c>
      <c r="I784" s="318">
        <f>I785</f>
        <v>16.4765</v>
      </c>
      <c r="J784" s="319">
        <f>J785</f>
        <v>16.4765</v>
      </c>
    </row>
    <row r="785" spans="1:10" ht="25.5">
      <c r="A785" s="309">
        <v>773</v>
      </c>
      <c r="B785" s="410" t="s">
        <v>202</v>
      </c>
      <c r="C785" s="411" t="s">
        <v>316</v>
      </c>
      <c r="D785" s="412" t="s">
        <v>11</v>
      </c>
      <c r="E785" s="412" t="s">
        <v>101</v>
      </c>
      <c r="F785" s="412" t="s">
        <v>581</v>
      </c>
      <c r="G785" s="412" t="s">
        <v>122</v>
      </c>
      <c r="H785" s="311">
        <v>16.4765</v>
      </c>
      <c r="I785" s="318">
        <v>16.4765</v>
      </c>
      <c r="J785" s="319">
        <v>16.4765</v>
      </c>
    </row>
    <row r="786" spans="1:10" ht="25.5">
      <c r="A786" s="309">
        <v>774</v>
      </c>
      <c r="B786" s="413" t="s">
        <v>510</v>
      </c>
      <c r="C786" s="411" t="s">
        <v>316</v>
      </c>
      <c r="D786" s="412" t="s">
        <v>11</v>
      </c>
      <c r="E786" s="412" t="s">
        <v>101</v>
      </c>
      <c r="F786" s="412" t="s">
        <v>581</v>
      </c>
      <c r="G786" s="458" t="s">
        <v>182</v>
      </c>
      <c r="H786" s="457">
        <f>H787</f>
        <v>0.5</v>
      </c>
      <c r="I786" s="332">
        <f>I787</f>
        <v>0.5</v>
      </c>
      <c r="J786" s="333">
        <f>J787</f>
        <v>0.5</v>
      </c>
    </row>
    <row r="787" spans="1:10" ht="25.5">
      <c r="A787" s="309">
        <v>775</v>
      </c>
      <c r="B787" s="410" t="s">
        <v>223</v>
      </c>
      <c r="C787" s="411" t="s">
        <v>316</v>
      </c>
      <c r="D787" s="412" t="s">
        <v>11</v>
      </c>
      <c r="E787" s="412" t="s">
        <v>101</v>
      </c>
      <c r="F787" s="412" t="s">
        <v>581</v>
      </c>
      <c r="G787" s="458" t="s">
        <v>183</v>
      </c>
      <c r="H787" s="457">
        <v>0.5</v>
      </c>
      <c r="I787" s="332">
        <v>0.5</v>
      </c>
      <c r="J787" s="333">
        <v>0.5</v>
      </c>
    </row>
    <row r="788" spans="1:10" ht="51">
      <c r="A788" s="309">
        <v>776</v>
      </c>
      <c r="B788" s="410" t="s">
        <v>582</v>
      </c>
      <c r="C788" s="411" t="s">
        <v>316</v>
      </c>
      <c r="D788" s="412" t="s">
        <v>11</v>
      </c>
      <c r="E788" s="412" t="s">
        <v>101</v>
      </c>
      <c r="F788" s="412" t="s">
        <v>583</v>
      </c>
      <c r="G788" s="412"/>
      <c r="H788" s="311">
        <f>H789+H791</f>
        <v>16.9765</v>
      </c>
      <c r="I788" s="318">
        <f>I789+I791</f>
        <v>16.9765</v>
      </c>
      <c r="J788" s="319">
        <f>J789+J791</f>
        <v>16.9765</v>
      </c>
    </row>
    <row r="789" spans="1:10" ht="51">
      <c r="A789" s="309">
        <v>777</v>
      </c>
      <c r="B789" s="413" t="s">
        <v>180</v>
      </c>
      <c r="C789" s="411" t="s">
        <v>316</v>
      </c>
      <c r="D789" s="412" t="s">
        <v>11</v>
      </c>
      <c r="E789" s="412" t="s">
        <v>101</v>
      </c>
      <c r="F789" s="412" t="s">
        <v>583</v>
      </c>
      <c r="G789" s="412" t="s">
        <v>170</v>
      </c>
      <c r="H789" s="311">
        <f>H790</f>
        <v>16.4765</v>
      </c>
      <c r="I789" s="318">
        <f>I790</f>
        <v>16.4765</v>
      </c>
      <c r="J789" s="319">
        <f>J790</f>
        <v>16.4765</v>
      </c>
    </row>
    <row r="790" spans="1:10" ht="25.5">
      <c r="A790" s="309">
        <v>778</v>
      </c>
      <c r="B790" s="410" t="s">
        <v>202</v>
      </c>
      <c r="C790" s="411" t="s">
        <v>316</v>
      </c>
      <c r="D790" s="412" t="s">
        <v>11</v>
      </c>
      <c r="E790" s="412" t="s">
        <v>101</v>
      </c>
      <c r="F790" s="412" t="s">
        <v>583</v>
      </c>
      <c r="G790" s="412" t="s">
        <v>122</v>
      </c>
      <c r="H790" s="311">
        <v>16.4765</v>
      </c>
      <c r="I790" s="318">
        <v>16.4765</v>
      </c>
      <c r="J790" s="319">
        <v>16.4765</v>
      </c>
    </row>
    <row r="791" spans="1:10" ht="25.5">
      <c r="A791" s="309">
        <v>779</v>
      </c>
      <c r="B791" s="413" t="s">
        <v>510</v>
      </c>
      <c r="C791" s="411" t="s">
        <v>316</v>
      </c>
      <c r="D791" s="412" t="s">
        <v>11</v>
      </c>
      <c r="E791" s="412" t="s">
        <v>101</v>
      </c>
      <c r="F791" s="412" t="s">
        <v>583</v>
      </c>
      <c r="G791" s="458" t="s">
        <v>182</v>
      </c>
      <c r="H791" s="457">
        <f>H792</f>
        <v>0.5</v>
      </c>
      <c r="I791" s="332">
        <f>I792</f>
        <v>0.5</v>
      </c>
      <c r="J791" s="333">
        <f>J792</f>
        <v>0.5</v>
      </c>
    </row>
    <row r="792" spans="1:10" ht="25.5">
      <c r="A792" s="309">
        <v>780</v>
      </c>
      <c r="B792" s="410" t="s">
        <v>223</v>
      </c>
      <c r="C792" s="411" t="s">
        <v>316</v>
      </c>
      <c r="D792" s="412" t="s">
        <v>11</v>
      </c>
      <c r="E792" s="412" t="s">
        <v>101</v>
      </c>
      <c r="F792" s="412" t="s">
        <v>583</v>
      </c>
      <c r="G792" s="458" t="s">
        <v>183</v>
      </c>
      <c r="H792" s="457">
        <v>0.5</v>
      </c>
      <c r="I792" s="332">
        <v>0.5</v>
      </c>
      <c r="J792" s="333">
        <v>0.5</v>
      </c>
    </row>
    <row r="793" spans="1:10" ht="51">
      <c r="A793" s="309">
        <v>781</v>
      </c>
      <c r="B793" s="410" t="s">
        <v>584</v>
      </c>
      <c r="C793" s="411" t="s">
        <v>316</v>
      </c>
      <c r="D793" s="412" t="s">
        <v>11</v>
      </c>
      <c r="E793" s="412" t="s">
        <v>101</v>
      </c>
      <c r="F793" s="412" t="s">
        <v>585</v>
      </c>
      <c r="G793" s="412"/>
      <c r="H793" s="311">
        <f aca="true" t="shared" si="64" ref="H793:J794">H794</f>
        <v>120.24187</v>
      </c>
      <c r="I793" s="312">
        <f t="shared" si="64"/>
        <v>120.24187</v>
      </c>
      <c r="J793" s="313">
        <f t="shared" si="64"/>
        <v>120.24187</v>
      </c>
    </row>
    <row r="794" spans="1:10" ht="51">
      <c r="A794" s="309">
        <v>782</v>
      </c>
      <c r="B794" s="413" t="s">
        <v>180</v>
      </c>
      <c r="C794" s="411" t="s">
        <v>316</v>
      </c>
      <c r="D794" s="412" t="s">
        <v>11</v>
      </c>
      <c r="E794" s="412" t="s">
        <v>101</v>
      </c>
      <c r="F794" s="412" t="s">
        <v>585</v>
      </c>
      <c r="G794" s="412" t="s">
        <v>170</v>
      </c>
      <c r="H794" s="311">
        <f t="shared" si="64"/>
        <v>120.24187</v>
      </c>
      <c r="I794" s="312">
        <f t="shared" si="64"/>
        <v>120.24187</v>
      </c>
      <c r="J794" s="313">
        <f t="shared" si="64"/>
        <v>120.24187</v>
      </c>
    </row>
    <row r="795" spans="1:10" ht="25.5">
      <c r="A795" s="309">
        <v>783</v>
      </c>
      <c r="B795" s="410" t="s">
        <v>202</v>
      </c>
      <c r="C795" s="411" t="s">
        <v>316</v>
      </c>
      <c r="D795" s="412" t="s">
        <v>11</v>
      </c>
      <c r="E795" s="412" t="s">
        <v>101</v>
      </c>
      <c r="F795" s="412" t="s">
        <v>585</v>
      </c>
      <c r="G795" s="412" t="s">
        <v>122</v>
      </c>
      <c r="H795" s="311">
        <v>120.24187</v>
      </c>
      <c r="I795" s="312">
        <v>120.24187</v>
      </c>
      <c r="J795" s="313">
        <v>120.24187</v>
      </c>
    </row>
    <row r="796" spans="1:10" ht="51">
      <c r="A796" s="309">
        <v>784</v>
      </c>
      <c r="B796" s="410" t="s">
        <v>586</v>
      </c>
      <c r="C796" s="411" t="s">
        <v>316</v>
      </c>
      <c r="D796" s="412" t="s">
        <v>11</v>
      </c>
      <c r="E796" s="412" t="s">
        <v>101</v>
      </c>
      <c r="F796" s="412" t="s">
        <v>587</v>
      </c>
      <c r="G796" s="412"/>
      <c r="H796" s="311">
        <f>H797+H799</f>
        <v>16.9765</v>
      </c>
      <c r="I796" s="318">
        <f>I797+I799</f>
        <v>16.9765</v>
      </c>
      <c r="J796" s="319">
        <f>J797+J799</f>
        <v>16.9765</v>
      </c>
    </row>
    <row r="797" spans="1:10" ht="51">
      <c r="A797" s="309">
        <v>785</v>
      </c>
      <c r="B797" s="413" t="s">
        <v>180</v>
      </c>
      <c r="C797" s="411" t="s">
        <v>316</v>
      </c>
      <c r="D797" s="412" t="s">
        <v>11</v>
      </c>
      <c r="E797" s="412" t="s">
        <v>101</v>
      </c>
      <c r="F797" s="412" t="s">
        <v>587</v>
      </c>
      <c r="G797" s="412" t="s">
        <v>170</v>
      </c>
      <c r="H797" s="311">
        <f>H798</f>
        <v>16.4765</v>
      </c>
      <c r="I797" s="318">
        <f>I798</f>
        <v>16.4765</v>
      </c>
      <c r="J797" s="319">
        <f>J798</f>
        <v>16.4765</v>
      </c>
    </row>
    <row r="798" spans="1:10" ht="25.5">
      <c r="A798" s="309">
        <v>786</v>
      </c>
      <c r="B798" s="410" t="s">
        <v>202</v>
      </c>
      <c r="C798" s="411" t="s">
        <v>316</v>
      </c>
      <c r="D798" s="412" t="s">
        <v>11</v>
      </c>
      <c r="E798" s="412" t="s">
        <v>101</v>
      </c>
      <c r="F798" s="412" t="s">
        <v>587</v>
      </c>
      <c r="G798" s="412" t="s">
        <v>122</v>
      </c>
      <c r="H798" s="311">
        <v>16.4765</v>
      </c>
      <c r="I798" s="318">
        <v>16.4765</v>
      </c>
      <c r="J798" s="319">
        <v>16.4765</v>
      </c>
    </row>
    <row r="799" spans="1:10" ht="25.5">
      <c r="A799" s="309">
        <v>787</v>
      </c>
      <c r="B799" s="413" t="s">
        <v>510</v>
      </c>
      <c r="C799" s="411" t="s">
        <v>316</v>
      </c>
      <c r="D799" s="412" t="s">
        <v>11</v>
      </c>
      <c r="E799" s="412" t="s">
        <v>101</v>
      </c>
      <c r="F799" s="412" t="s">
        <v>587</v>
      </c>
      <c r="G799" s="458" t="s">
        <v>182</v>
      </c>
      <c r="H799" s="457">
        <f>H800</f>
        <v>0.5</v>
      </c>
      <c r="I799" s="332">
        <f>I800</f>
        <v>0.5</v>
      </c>
      <c r="J799" s="333">
        <f>J800</f>
        <v>0.5</v>
      </c>
    </row>
    <row r="800" spans="1:10" ht="25.5">
      <c r="A800" s="309">
        <v>788</v>
      </c>
      <c r="B800" s="410" t="s">
        <v>223</v>
      </c>
      <c r="C800" s="411" t="s">
        <v>316</v>
      </c>
      <c r="D800" s="412" t="s">
        <v>11</v>
      </c>
      <c r="E800" s="412" t="s">
        <v>101</v>
      </c>
      <c r="F800" s="412" t="s">
        <v>587</v>
      </c>
      <c r="G800" s="458" t="s">
        <v>183</v>
      </c>
      <c r="H800" s="457">
        <v>0.5</v>
      </c>
      <c r="I800" s="332">
        <v>0.5</v>
      </c>
      <c r="J800" s="333">
        <v>0.5</v>
      </c>
    </row>
    <row r="801" spans="1:10" ht="13.5" thickBot="1">
      <c r="A801" s="309">
        <v>789</v>
      </c>
      <c r="B801" s="334" t="s">
        <v>218</v>
      </c>
      <c r="C801" s="335"/>
      <c r="D801" s="336"/>
      <c r="E801" s="336"/>
      <c r="F801" s="336"/>
      <c r="G801" s="336"/>
      <c r="H801" s="337"/>
      <c r="I801" s="338">
        <v>23627.787</v>
      </c>
      <c r="J801" s="339">
        <v>48503.58</v>
      </c>
    </row>
    <row r="802" spans="1:10" ht="13.5" customHeight="1" thickBot="1">
      <c r="A802" s="736" t="s">
        <v>127</v>
      </c>
      <c r="B802" s="737"/>
      <c r="C802" s="737"/>
      <c r="D802" s="737"/>
      <c r="E802" s="737"/>
      <c r="F802" s="737"/>
      <c r="G802" s="738"/>
      <c r="H802" s="467">
        <f>H13+H28+H106+H568+H586+H756</f>
        <v>1605023.18967</v>
      </c>
      <c r="I802" s="467">
        <f>I13+I28+I106+I568+I586+I756+I801</f>
        <v>1626644.67187</v>
      </c>
      <c r="J802" s="615">
        <f>J13+J28+J106+J568+J586+J756+J801</f>
        <v>1639227.5468699997</v>
      </c>
    </row>
    <row r="803" spans="8:10" ht="12.75">
      <c r="H803" s="310"/>
      <c r="I803" s="310"/>
      <c r="J803" s="310"/>
    </row>
    <row r="804" spans="8:11" ht="12.75">
      <c r="H804" s="466"/>
      <c r="I804" s="340"/>
      <c r="J804" s="340"/>
      <c r="K804" s="463"/>
    </row>
    <row r="806" spans="8:10" ht="12.75">
      <c r="H806" s="341"/>
      <c r="I806" s="341"/>
      <c r="J806" s="341"/>
    </row>
    <row r="807" ht="12.75">
      <c r="H807" s="341"/>
    </row>
    <row r="809" ht="12.75">
      <c r="H809" s="341"/>
    </row>
  </sheetData>
  <sheetProtection/>
  <autoFilter ref="A13:K804"/>
  <mergeCells count="3">
    <mergeCell ref="A6:H6"/>
    <mergeCell ref="A8:J8"/>
    <mergeCell ref="A802:G802"/>
  </mergeCells>
  <printOptions/>
  <pageMargins left="0.11811023622047245" right="0.11811023622047245" top="0.15748031496062992" bottom="0.15748031496062992" header="0.31496062992125984" footer="0.31496062992125984"/>
  <pageSetup fitToHeight="0" fitToWidth="1" horizontalDpi="600" verticalDpi="600" orientation="portrait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1101"/>
  <sheetViews>
    <sheetView zoomScalePageLayoutView="0" workbookViewId="0" topLeftCell="A1074">
      <selection activeCell="G1098" sqref="G1097:J1098"/>
    </sheetView>
  </sheetViews>
  <sheetFormatPr defaultColWidth="9.00390625" defaultRowHeight="12.75"/>
  <cols>
    <col min="1" max="1" width="9.125" style="125" customWidth="1"/>
    <col min="2" max="2" width="70.875" style="125" customWidth="1"/>
    <col min="3" max="3" width="14.125" style="125" customWidth="1"/>
    <col min="4" max="6" width="9.125" style="125" customWidth="1"/>
    <col min="7" max="7" width="20.375" style="125" customWidth="1"/>
    <col min="8" max="8" width="19.00390625" style="125" customWidth="1"/>
    <col min="9" max="9" width="18.25390625" style="125" customWidth="1"/>
    <col min="10" max="10" width="16.625" style="125" customWidth="1"/>
    <col min="11" max="11" width="9.625" style="125" bestFit="1" customWidth="1"/>
    <col min="12" max="16384" width="9.125" style="125" customWidth="1"/>
  </cols>
  <sheetData>
    <row r="1" spans="2:9" ht="15.75">
      <c r="B1" s="345"/>
      <c r="E1" s="346"/>
      <c r="I1" s="288" t="s">
        <v>602</v>
      </c>
    </row>
    <row r="2" spans="2:9" ht="15.75">
      <c r="B2" s="347"/>
      <c r="E2" s="345"/>
      <c r="I2" s="289" t="s">
        <v>394</v>
      </c>
    </row>
    <row r="3" spans="2:9" ht="15.75">
      <c r="B3" s="347"/>
      <c r="E3" s="347"/>
      <c r="I3" s="290" t="s">
        <v>879</v>
      </c>
    </row>
    <row r="4" spans="2:9" s="287" customFormat="1" ht="15.75">
      <c r="B4" s="292"/>
      <c r="D4" s="296"/>
      <c r="E4" s="291"/>
      <c r="I4" s="290" t="s">
        <v>941</v>
      </c>
    </row>
    <row r="5" spans="1:7" s="287" customFormat="1" ht="12.75">
      <c r="A5" s="734"/>
      <c r="B5" s="734"/>
      <c r="C5" s="734"/>
      <c r="D5" s="734"/>
      <c r="E5" s="734"/>
      <c r="F5" s="734"/>
      <c r="G5" s="734"/>
    </row>
    <row r="6" spans="2:6" s="287" customFormat="1" ht="15.75">
      <c r="B6" s="348"/>
      <c r="C6" s="295"/>
      <c r="D6" s="296"/>
      <c r="E6" s="294"/>
      <c r="F6" s="294"/>
    </row>
    <row r="7" spans="1:9" s="287" customFormat="1" ht="42.75" customHeight="1">
      <c r="A7" s="735" t="s">
        <v>896</v>
      </c>
      <c r="B7" s="735"/>
      <c r="C7" s="735"/>
      <c r="D7" s="735"/>
      <c r="E7" s="735"/>
      <c r="F7" s="735"/>
      <c r="G7" s="735"/>
      <c r="H7" s="735"/>
      <c r="I7" s="735"/>
    </row>
    <row r="8" spans="1:7" s="287" customFormat="1" ht="12.75">
      <c r="A8" s="611"/>
      <c r="B8" s="611"/>
      <c r="C8" s="611"/>
      <c r="D8" s="611"/>
      <c r="E8" s="611"/>
      <c r="F8" s="611"/>
      <c r="G8" s="611"/>
    </row>
    <row r="9" ht="13.5" thickBot="1">
      <c r="I9" s="349" t="s">
        <v>161</v>
      </c>
    </row>
    <row r="10" spans="1:9" s="287" customFormat="1" ht="26.25" thickBot="1">
      <c r="A10" s="350" t="s">
        <v>3</v>
      </c>
      <c r="B10" s="351" t="s">
        <v>450</v>
      </c>
      <c r="C10" s="352" t="s">
        <v>175</v>
      </c>
      <c r="D10" s="352" t="s">
        <v>81</v>
      </c>
      <c r="E10" s="352" t="s">
        <v>173</v>
      </c>
      <c r="F10" s="352" t="s">
        <v>174</v>
      </c>
      <c r="G10" s="353" t="s">
        <v>712</v>
      </c>
      <c r="H10" s="353" t="s">
        <v>762</v>
      </c>
      <c r="I10" s="353" t="s">
        <v>897</v>
      </c>
    </row>
    <row r="11" spans="1:9" s="287" customFormat="1" ht="13.5" thickBot="1">
      <c r="A11" s="354"/>
      <c r="B11" s="351">
        <v>1</v>
      </c>
      <c r="C11" s="352" t="s">
        <v>16</v>
      </c>
      <c r="D11" s="352" t="s">
        <v>19</v>
      </c>
      <c r="E11" s="352" t="s">
        <v>228</v>
      </c>
      <c r="F11" s="352" t="s">
        <v>229</v>
      </c>
      <c r="G11" s="355">
        <v>6</v>
      </c>
      <c r="H11" s="355">
        <v>7</v>
      </c>
      <c r="I11" s="356">
        <v>8</v>
      </c>
    </row>
    <row r="12" spans="1:9" s="287" customFormat="1" ht="12.75">
      <c r="A12" s="469">
        <v>1</v>
      </c>
      <c r="B12" s="619" t="s">
        <v>246</v>
      </c>
      <c r="C12" s="620" t="s">
        <v>337</v>
      </c>
      <c r="D12" s="621"/>
      <c r="E12" s="622"/>
      <c r="F12" s="622"/>
      <c r="G12" s="623">
        <f>G13+G239+G216</f>
        <v>980942.9840000002</v>
      </c>
      <c r="H12" s="623">
        <f>H13+H239+H216</f>
        <v>976801.2840000001</v>
      </c>
      <c r="I12" s="624">
        <f>I13+I239+I216</f>
        <v>968785.1840000001</v>
      </c>
    </row>
    <row r="13" spans="1:11" s="287" customFormat="1" ht="25.5">
      <c r="A13" s="469">
        <v>2</v>
      </c>
      <c r="B13" s="470" t="s">
        <v>200</v>
      </c>
      <c r="C13" s="471" t="s">
        <v>338</v>
      </c>
      <c r="D13" s="471"/>
      <c r="E13" s="472"/>
      <c r="F13" s="472"/>
      <c r="G13" s="357">
        <f>G14+G27+G40+G49+G64+G81+G86+G95+G108+G121+G130+G139+G154+G171+G184+G201+G206+G211</f>
        <v>907736.4730000001</v>
      </c>
      <c r="H13" s="357">
        <f>H14+H27+H40+H49+H64+H81+H86+H95+H108+H121+H130+H139+H154+H171+H184+H201+H206+H211</f>
        <v>903602.4730000001</v>
      </c>
      <c r="I13" s="358">
        <f>I14+I27+I40+I49+I64+I81+I86+I95+I108+I121+I130+I139+I154+I171+I184+I201+I206+I211</f>
        <v>895682.6730000001</v>
      </c>
      <c r="K13" s="359"/>
    </row>
    <row r="14" spans="1:9" s="287" customFormat="1" ht="51">
      <c r="A14" s="469">
        <v>3</v>
      </c>
      <c r="B14" s="473" t="s">
        <v>247</v>
      </c>
      <c r="C14" s="471" t="s">
        <v>339</v>
      </c>
      <c r="D14" s="471"/>
      <c r="E14" s="472"/>
      <c r="F14" s="472"/>
      <c r="G14" s="357">
        <f>G15+G19+G23</f>
        <v>132765.743</v>
      </c>
      <c r="H14" s="357">
        <f>H15+H19+H23</f>
        <v>132765.743</v>
      </c>
      <c r="I14" s="358">
        <f>I15+I19+I23</f>
        <v>132765.743</v>
      </c>
    </row>
    <row r="15" spans="1:9" s="287" customFormat="1" ht="38.25">
      <c r="A15" s="469">
        <v>4</v>
      </c>
      <c r="B15" s="473" t="s">
        <v>180</v>
      </c>
      <c r="C15" s="471" t="s">
        <v>339</v>
      </c>
      <c r="D15" s="471" t="s">
        <v>170</v>
      </c>
      <c r="E15" s="472"/>
      <c r="F15" s="472"/>
      <c r="G15" s="357">
        <f>G16</f>
        <v>17883.675</v>
      </c>
      <c r="H15" s="360">
        <f aca="true" t="shared" si="0" ref="H15:I17">H16</f>
        <v>17883.675</v>
      </c>
      <c r="I15" s="361">
        <f t="shared" si="0"/>
        <v>17883.675</v>
      </c>
    </row>
    <row r="16" spans="1:9" s="287" customFormat="1" ht="12.75">
      <c r="A16" s="469">
        <v>5</v>
      </c>
      <c r="B16" s="473" t="s">
        <v>195</v>
      </c>
      <c r="C16" s="471" t="s">
        <v>339</v>
      </c>
      <c r="D16" s="471" t="s">
        <v>140</v>
      </c>
      <c r="E16" s="472"/>
      <c r="F16" s="472"/>
      <c r="G16" s="357">
        <f>G17</f>
        <v>17883.675</v>
      </c>
      <c r="H16" s="360">
        <f t="shared" si="0"/>
        <v>17883.675</v>
      </c>
      <c r="I16" s="361">
        <f t="shared" si="0"/>
        <v>17883.675</v>
      </c>
    </row>
    <row r="17" spans="1:9" s="287" customFormat="1" ht="12.75">
      <c r="A17" s="469">
        <v>6</v>
      </c>
      <c r="B17" s="414" t="s">
        <v>51</v>
      </c>
      <c r="C17" s="471" t="s">
        <v>339</v>
      </c>
      <c r="D17" s="471" t="s">
        <v>140</v>
      </c>
      <c r="E17" s="472" t="s">
        <v>107</v>
      </c>
      <c r="F17" s="472" t="s">
        <v>8</v>
      </c>
      <c r="G17" s="357">
        <f>G18</f>
        <v>17883.675</v>
      </c>
      <c r="H17" s="360">
        <f t="shared" si="0"/>
        <v>17883.675</v>
      </c>
      <c r="I17" s="361">
        <f t="shared" si="0"/>
        <v>17883.675</v>
      </c>
    </row>
    <row r="18" spans="1:9" s="287" customFormat="1" ht="12.75">
      <c r="A18" s="469">
        <v>7</v>
      </c>
      <c r="B18" s="470" t="s">
        <v>53</v>
      </c>
      <c r="C18" s="471" t="s">
        <v>339</v>
      </c>
      <c r="D18" s="471" t="s">
        <v>140</v>
      </c>
      <c r="E18" s="472" t="s">
        <v>107</v>
      </c>
      <c r="F18" s="472" t="s">
        <v>11</v>
      </c>
      <c r="G18" s="357">
        <v>17883.675</v>
      </c>
      <c r="H18" s="357">
        <v>17883.675</v>
      </c>
      <c r="I18" s="358">
        <v>17883.675</v>
      </c>
    </row>
    <row r="19" spans="1:9" s="287" customFormat="1" ht="25.5">
      <c r="A19" s="469">
        <v>8</v>
      </c>
      <c r="B19" s="473" t="s">
        <v>510</v>
      </c>
      <c r="C19" s="471" t="s">
        <v>339</v>
      </c>
      <c r="D19" s="471" t="s">
        <v>182</v>
      </c>
      <c r="E19" s="472"/>
      <c r="F19" s="472"/>
      <c r="G19" s="357">
        <f>G20</f>
        <v>13445.937</v>
      </c>
      <c r="H19" s="360">
        <f aca="true" t="shared" si="1" ref="H19:I21">H20</f>
        <v>13445.937</v>
      </c>
      <c r="I19" s="361">
        <f t="shared" si="1"/>
        <v>13445.937</v>
      </c>
    </row>
    <row r="20" spans="1:9" s="287" customFormat="1" ht="25.5">
      <c r="A20" s="469">
        <v>9</v>
      </c>
      <c r="B20" s="473" t="s">
        <v>196</v>
      </c>
      <c r="C20" s="471" t="s">
        <v>339</v>
      </c>
      <c r="D20" s="471" t="s">
        <v>183</v>
      </c>
      <c r="E20" s="472"/>
      <c r="F20" s="472"/>
      <c r="G20" s="357">
        <f>G21</f>
        <v>13445.937</v>
      </c>
      <c r="H20" s="360">
        <f t="shared" si="1"/>
        <v>13445.937</v>
      </c>
      <c r="I20" s="361">
        <f t="shared" si="1"/>
        <v>13445.937</v>
      </c>
    </row>
    <row r="21" spans="1:9" s="287" customFormat="1" ht="12.75">
      <c r="A21" s="469">
        <v>10</v>
      </c>
      <c r="B21" s="414" t="s">
        <v>51</v>
      </c>
      <c r="C21" s="471" t="s">
        <v>339</v>
      </c>
      <c r="D21" s="471" t="s">
        <v>183</v>
      </c>
      <c r="E21" s="472" t="s">
        <v>107</v>
      </c>
      <c r="F21" s="472" t="s">
        <v>8</v>
      </c>
      <c r="G21" s="357">
        <f>G22</f>
        <v>13445.937</v>
      </c>
      <c r="H21" s="360">
        <f t="shared" si="1"/>
        <v>13445.937</v>
      </c>
      <c r="I21" s="361">
        <f t="shared" si="1"/>
        <v>13445.937</v>
      </c>
    </row>
    <row r="22" spans="1:9" s="287" customFormat="1" ht="12.75">
      <c r="A22" s="469">
        <v>11</v>
      </c>
      <c r="B22" s="470" t="s">
        <v>53</v>
      </c>
      <c r="C22" s="471" t="s">
        <v>339</v>
      </c>
      <c r="D22" s="471" t="s">
        <v>183</v>
      </c>
      <c r="E22" s="472" t="s">
        <v>107</v>
      </c>
      <c r="F22" s="472" t="s">
        <v>11</v>
      </c>
      <c r="G22" s="357">
        <v>13445.937</v>
      </c>
      <c r="H22" s="357">
        <v>13445.937</v>
      </c>
      <c r="I22" s="358">
        <v>13445.937</v>
      </c>
    </row>
    <row r="23" spans="1:9" s="287" customFormat="1" ht="25.5">
      <c r="A23" s="469">
        <v>12</v>
      </c>
      <c r="B23" s="414" t="s">
        <v>224</v>
      </c>
      <c r="C23" s="471" t="s">
        <v>339</v>
      </c>
      <c r="D23" s="471" t="s">
        <v>209</v>
      </c>
      <c r="E23" s="472"/>
      <c r="F23" s="472"/>
      <c r="G23" s="357">
        <f>G24</f>
        <v>101436.131</v>
      </c>
      <c r="H23" s="360">
        <f aca="true" t="shared" si="2" ref="H23:I25">H24</f>
        <v>101436.131</v>
      </c>
      <c r="I23" s="361">
        <f t="shared" si="2"/>
        <v>101436.131</v>
      </c>
    </row>
    <row r="24" spans="1:9" s="287" customFormat="1" ht="12.75">
      <c r="A24" s="469">
        <v>13</v>
      </c>
      <c r="B24" s="414" t="s">
        <v>219</v>
      </c>
      <c r="C24" s="471" t="s">
        <v>339</v>
      </c>
      <c r="D24" s="471" t="s">
        <v>210</v>
      </c>
      <c r="E24" s="472"/>
      <c r="F24" s="472"/>
      <c r="G24" s="357">
        <f>G25</f>
        <v>101436.131</v>
      </c>
      <c r="H24" s="360">
        <f t="shared" si="2"/>
        <v>101436.131</v>
      </c>
      <c r="I24" s="361">
        <f t="shared" si="2"/>
        <v>101436.131</v>
      </c>
    </row>
    <row r="25" spans="1:9" s="287" customFormat="1" ht="12.75">
      <c r="A25" s="469">
        <v>14</v>
      </c>
      <c r="B25" s="414" t="s">
        <v>51</v>
      </c>
      <c r="C25" s="471" t="s">
        <v>339</v>
      </c>
      <c r="D25" s="471" t="s">
        <v>210</v>
      </c>
      <c r="E25" s="472" t="s">
        <v>107</v>
      </c>
      <c r="F25" s="472" t="s">
        <v>8</v>
      </c>
      <c r="G25" s="357">
        <f>G26</f>
        <v>101436.131</v>
      </c>
      <c r="H25" s="360">
        <f t="shared" si="2"/>
        <v>101436.131</v>
      </c>
      <c r="I25" s="361">
        <f t="shared" si="2"/>
        <v>101436.131</v>
      </c>
    </row>
    <row r="26" spans="1:9" s="287" customFormat="1" ht="16.5" customHeight="1">
      <c r="A26" s="469">
        <v>15</v>
      </c>
      <c r="B26" s="470" t="s">
        <v>53</v>
      </c>
      <c r="C26" s="471" t="s">
        <v>339</v>
      </c>
      <c r="D26" s="471" t="s">
        <v>210</v>
      </c>
      <c r="E26" s="472" t="s">
        <v>107</v>
      </c>
      <c r="F26" s="472" t="s">
        <v>11</v>
      </c>
      <c r="G26" s="357">
        <v>101436.131</v>
      </c>
      <c r="H26" s="357">
        <v>101436.131</v>
      </c>
      <c r="I26" s="358">
        <v>101436.131</v>
      </c>
    </row>
    <row r="27" spans="1:9" s="287" customFormat="1" ht="51">
      <c r="A27" s="469">
        <v>16</v>
      </c>
      <c r="B27" s="473" t="s">
        <v>248</v>
      </c>
      <c r="C27" s="471" t="s">
        <v>340</v>
      </c>
      <c r="D27" s="471"/>
      <c r="E27" s="472"/>
      <c r="F27" s="472"/>
      <c r="G27" s="357">
        <f>G28+G32</f>
        <v>5062</v>
      </c>
      <c r="H27" s="360">
        <f>H28+H32</f>
        <v>5264.5</v>
      </c>
      <c r="I27" s="361">
        <f>I28+I32</f>
        <v>5475.099999999999</v>
      </c>
    </row>
    <row r="28" spans="1:9" s="287" customFormat="1" ht="38.25">
      <c r="A28" s="469">
        <v>17</v>
      </c>
      <c r="B28" s="473" t="s">
        <v>180</v>
      </c>
      <c r="C28" s="471" t="s">
        <v>340</v>
      </c>
      <c r="D28" s="471" t="s">
        <v>170</v>
      </c>
      <c r="E28" s="472"/>
      <c r="F28" s="472"/>
      <c r="G28" s="357">
        <f>G29</f>
        <v>9.2</v>
      </c>
      <c r="H28" s="360">
        <f aca="true" t="shared" si="3" ref="H28:I30">H29</f>
        <v>9.2</v>
      </c>
      <c r="I28" s="361">
        <f t="shared" si="3"/>
        <v>9.2</v>
      </c>
    </row>
    <row r="29" spans="1:9" s="287" customFormat="1" ht="12.75">
      <c r="A29" s="469">
        <v>18</v>
      </c>
      <c r="B29" s="473" t="s">
        <v>195</v>
      </c>
      <c r="C29" s="471" t="s">
        <v>340</v>
      </c>
      <c r="D29" s="471" t="s">
        <v>140</v>
      </c>
      <c r="E29" s="472"/>
      <c r="F29" s="472"/>
      <c r="G29" s="357">
        <f>G30</f>
        <v>9.2</v>
      </c>
      <c r="H29" s="360">
        <f t="shared" si="3"/>
        <v>9.2</v>
      </c>
      <c r="I29" s="361">
        <f t="shared" si="3"/>
        <v>9.2</v>
      </c>
    </row>
    <row r="30" spans="1:9" s="287" customFormat="1" ht="12.75">
      <c r="A30" s="469">
        <v>19</v>
      </c>
      <c r="B30" s="414" t="s">
        <v>51</v>
      </c>
      <c r="C30" s="471" t="s">
        <v>340</v>
      </c>
      <c r="D30" s="471" t="s">
        <v>140</v>
      </c>
      <c r="E30" s="472" t="s">
        <v>107</v>
      </c>
      <c r="F30" s="472" t="s">
        <v>8</v>
      </c>
      <c r="G30" s="357">
        <f>G31</f>
        <v>9.2</v>
      </c>
      <c r="H30" s="360">
        <f t="shared" si="3"/>
        <v>9.2</v>
      </c>
      <c r="I30" s="361">
        <f t="shared" si="3"/>
        <v>9.2</v>
      </c>
    </row>
    <row r="31" spans="1:9" s="287" customFormat="1" ht="12.75">
      <c r="A31" s="469">
        <v>20</v>
      </c>
      <c r="B31" s="470" t="s">
        <v>53</v>
      </c>
      <c r="C31" s="471" t="s">
        <v>340</v>
      </c>
      <c r="D31" s="471" t="s">
        <v>140</v>
      </c>
      <c r="E31" s="472" t="s">
        <v>107</v>
      </c>
      <c r="F31" s="472" t="s">
        <v>11</v>
      </c>
      <c r="G31" s="357">
        <v>9.2</v>
      </c>
      <c r="H31" s="357">
        <v>9.2</v>
      </c>
      <c r="I31" s="358">
        <v>9.2</v>
      </c>
    </row>
    <row r="32" spans="1:9" s="287" customFormat="1" ht="25.5">
      <c r="A32" s="469">
        <v>21</v>
      </c>
      <c r="B32" s="473" t="s">
        <v>510</v>
      </c>
      <c r="C32" s="471" t="s">
        <v>340</v>
      </c>
      <c r="D32" s="471" t="s">
        <v>182</v>
      </c>
      <c r="E32" s="472"/>
      <c r="F32" s="472"/>
      <c r="G32" s="357">
        <f>G33</f>
        <v>5052.8</v>
      </c>
      <c r="H32" s="360">
        <f>H33</f>
        <v>5255.3</v>
      </c>
      <c r="I32" s="361">
        <f>I33</f>
        <v>5465.9</v>
      </c>
    </row>
    <row r="33" spans="1:9" s="287" customFormat="1" ht="25.5">
      <c r="A33" s="469">
        <v>22</v>
      </c>
      <c r="B33" s="473" t="s">
        <v>196</v>
      </c>
      <c r="C33" s="471" t="s">
        <v>340</v>
      </c>
      <c r="D33" s="471" t="s">
        <v>183</v>
      </c>
      <c r="E33" s="472"/>
      <c r="F33" s="472"/>
      <c r="G33" s="357">
        <f>G34+G36+G38</f>
        <v>5052.8</v>
      </c>
      <c r="H33" s="360">
        <f>H34+H36+H38</f>
        <v>5255.3</v>
      </c>
      <c r="I33" s="361">
        <f>I34+I36+I38</f>
        <v>5465.9</v>
      </c>
    </row>
    <row r="34" spans="1:9" s="287" customFormat="1" ht="12.75">
      <c r="A34" s="469">
        <v>23</v>
      </c>
      <c r="B34" s="414" t="s">
        <v>51</v>
      </c>
      <c r="C34" s="471" t="s">
        <v>340</v>
      </c>
      <c r="D34" s="471" t="s">
        <v>183</v>
      </c>
      <c r="E34" s="472" t="s">
        <v>107</v>
      </c>
      <c r="F34" s="472" t="s">
        <v>8</v>
      </c>
      <c r="G34" s="357">
        <f>G35</f>
        <v>1917.779</v>
      </c>
      <c r="H34" s="360">
        <f>H35</f>
        <v>1994.87</v>
      </c>
      <c r="I34" s="361">
        <f>I35</f>
        <v>2075.033</v>
      </c>
    </row>
    <row r="35" spans="1:9" s="287" customFormat="1" ht="12.75">
      <c r="A35" s="469">
        <v>24</v>
      </c>
      <c r="B35" s="470" t="s">
        <v>53</v>
      </c>
      <c r="C35" s="471" t="s">
        <v>340</v>
      </c>
      <c r="D35" s="471" t="s">
        <v>183</v>
      </c>
      <c r="E35" s="472" t="s">
        <v>107</v>
      </c>
      <c r="F35" s="472" t="s">
        <v>11</v>
      </c>
      <c r="G35" s="357">
        <v>1917.779</v>
      </c>
      <c r="H35" s="360">
        <v>1994.87</v>
      </c>
      <c r="I35" s="361">
        <v>2075.033</v>
      </c>
    </row>
    <row r="36" spans="1:9" s="287" customFormat="1" ht="12.75">
      <c r="A36" s="469">
        <v>25</v>
      </c>
      <c r="B36" s="414" t="s">
        <v>51</v>
      </c>
      <c r="C36" s="471" t="s">
        <v>340</v>
      </c>
      <c r="D36" s="471" t="s">
        <v>183</v>
      </c>
      <c r="E36" s="472" t="s">
        <v>107</v>
      </c>
      <c r="F36" s="472" t="s">
        <v>8</v>
      </c>
      <c r="G36" s="357">
        <f>G37</f>
        <v>2844.081</v>
      </c>
      <c r="H36" s="360">
        <f>H37</f>
        <v>2957.853</v>
      </c>
      <c r="I36" s="361">
        <f>I37</f>
        <v>3076.186</v>
      </c>
    </row>
    <row r="37" spans="1:9" s="287" customFormat="1" ht="12.75">
      <c r="A37" s="469">
        <v>26</v>
      </c>
      <c r="B37" s="414" t="s">
        <v>55</v>
      </c>
      <c r="C37" s="471" t="s">
        <v>340</v>
      </c>
      <c r="D37" s="471" t="s">
        <v>183</v>
      </c>
      <c r="E37" s="472" t="s">
        <v>107</v>
      </c>
      <c r="F37" s="472" t="s">
        <v>144</v>
      </c>
      <c r="G37" s="357">
        <v>2844.081</v>
      </c>
      <c r="H37" s="360">
        <v>2957.853</v>
      </c>
      <c r="I37" s="361">
        <v>3076.186</v>
      </c>
    </row>
    <row r="38" spans="1:9" s="287" customFormat="1" ht="12.75">
      <c r="A38" s="469">
        <v>27</v>
      </c>
      <c r="B38" s="414" t="s">
        <v>51</v>
      </c>
      <c r="C38" s="471" t="s">
        <v>340</v>
      </c>
      <c r="D38" s="471" t="s">
        <v>183</v>
      </c>
      <c r="E38" s="472" t="s">
        <v>107</v>
      </c>
      <c r="F38" s="472" t="s">
        <v>8</v>
      </c>
      <c r="G38" s="357">
        <f>G39</f>
        <v>290.94</v>
      </c>
      <c r="H38" s="360">
        <f>H39</f>
        <v>302.577</v>
      </c>
      <c r="I38" s="361">
        <f>I39</f>
        <v>314.681</v>
      </c>
    </row>
    <row r="39" spans="1:9" s="287" customFormat="1" ht="12.75">
      <c r="A39" s="469">
        <v>28</v>
      </c>
      <c r="B39" s="414" t="s">
        <v>56</v>
      </c>
      <c r="C39" s="471" t="s">
        <v>340</v>
      </c>
      <c r="D39" s="471" t="s">
        <v>183</v>
      </c>
      <c r="E39" s="472" t="s">
        <v>107</v>
      </c>
      <c r="F39" s="472" t="s">
        <v>109</v>
      </c>
      <c r="G39" s="357">
        <v>290.94</v>
      </c>
      <c r="H39" s="360">
        <v>302.577</v>
      </c>
      <c r="I39" s="361">
        <v>314.681</v>
      </c>
    </row>
    <row r="40" spans="1:9" s="287" customFormat="1" ht="38.25">
      <c r="A40" s="469">
        <v>29</v>
      </c>
      <c r="B40" s="473" t="s">
        <v>251</v>
      </c>
      <c r="C40" s="471" t="s">
        <v>347</v>
      </c>
      <c r="D40" s="471"/>
      <c r="E40" s="472"/>
      <c r="F40" s="472"/>
      <c r="G40" s="357">
        <f>G41+G45</f>
        <v>3749.76</v>
      </c>
      <c r="H40" s="360">
        <f>H41+H45</f>
        <v>3749.76</v>
      </c>
      <c r="I40" s="361">
        <f>I41+I45</f>
        <v>3749.76</v>
      </c>
    </row>
    <row r="41" spans="1:9" s="287" customFormat="1" ht="38.25">
      <c r="A41" s="469">
        <v>30</v>
      </c>
      <c r="B41" s="473" t="s">
        <v>180</v>
      </c>
      <c r="C41" s="471" t="s">
        <v>347</v>
      </c>
      <c r="D41" s="471" t="s">
        <v>170</v>
      </c>
      <c r="E41" s="472"/>
      <c r="F41" s="472"/>
      <c r="G41" s="357">
        <f>G42</f>
        <v>1230.39</v>
      </c>
      <c r="H41" s="360">
        <f aca="true" t="shared" si="4" ref="H41:I43">H42</f>
        <v>1230.39</v>
      </c>
      <c r="I41" s="361">
        <f t="shared" si="4"/>
        <v>1230.39</v>
      </c>
    </row>
    <row r="42" spans="1:9" s="287" customFormat="1" ht="12.75">
      <c r="A42" s="469">
        <v>31</v>
      </c>
      <c r="B42" s="473" t="s">
        <v>195</v>
      </c>
      <c r="C42" s="471" t="s">
        <v>347</v>
      </c>
      <c r="D42" s="471" t="s">
        <v>140</v>
      </c>
      <c r="E42" s="472"/>
      <c r="F42" s="472"/>
      <c r="G42" s="357">
        <f>G43</f>
        <v>1230.39</v>
      </c>
      <c r="H42" s="360">
        <f t="shared" si="4"/>
        <v>1230.39</v>
      </c>
      <c r="I42" s="361">
        <f t="shared" si="4"/>
        <v>1230.39</v>
      </c>
    </row>
    <row r="43" spans="1:9" s="287" customFormat="1" ht="12.75">
      <c r="A43" s="469">
        <v>32</v>
      </c>
      <c r="B43" s="414" t="s">
        <v>51</v>
      </c>
      <c r="C43" s="471" t="s">
        <v>347</v>
      </c>
      <c r="D43" s="471" t="s">
        <v>140</v>
      </c>
      <c r="E43" s="472" t="s">
        <v>107</v>
      </c>
      <c r="F43" s="472" t="s">
        <v>8</v>
      </c>
      <c r="G43" s="357">
        <f>G44</f>
        <v>1230.39</v>
      </c>
      <c r="H43" s="360">
        <f t="shared" si="4"/>
        <v>1230.39</v>
      </c>
      <c r="I43" s="361">
        <f t="shared" si="4"/>
        <v>1230.39</v>
      </c>
    </row>
    <row r="44" spans="1:9" s="287" customFormat="1" ht="12.75">
      <c r="A44" s="469">
        <v>33</v>
      </c>
      <c r="B44" s="414" t="s">
        <v>56</v>
      </c>
      <c r="C44" s="471" t="s">
        <v>347</v>
      </c>
      <c r="D44" s="471" t="s">
        <v>140</v>
      </c>
      <c r="E44" s="472" t="s">
        <v>107</v>
      </c>
      <c r="F44" s="472" t="s">
        <v>109</v>
      </c>
      <c r="G44" s="357">
        <v>1230.39</v>
      </c>
      <c r="H44" s="357">
        <v>1230.39</v>
      </c>
      <c r="I44" s="358">
        <v>1230.39</v>
      </c>
    </row>
    <row r="45" spans="1:9" s="287" customFormat="1" ht="25.5">
      <c r="A45" s="469">
        <v>34</v>
      </c>
      <c r="B45" s="414" t="s">
        <v>224</v>
      </c>
      <c r="C45" s="471" t="s">
        <v>347</v>
      </c>
      <c r="D45" s="471" t="s">
        <v>209</v>
      </c>
      <c r="E45" s="472"/>
      <c r="F45" s="472"/>
      <c r="G45" s="357">
        <f>G46</f>
        <v>2519.37</v>
      </c>
      <c r="H45" s="360">
        <f aca="true" t="shared" si="5" ref="H45:I47">H46</f>
        <v>2519.37</v>
      </c>
      <c r="I45" s="361">
        <f t="shared" si="5"/>
        <v>2519.37</v>
      </c>
    </row>
    <row r="46" spans="1:9" s="287" customFormat="1" ht="12.75">
      <c r="A46" s="469">
        <v>35</v>
      </c>
      <c r="B46" s="414" t="s">
        <v>219</v>
      </c>
      <c r="C46" s="471" t="s">
        <v>347</v>
      </c>
      <c r="D46" s="471" t="s">
        <v>210</v>
      </c>
      <c r="E46" s="472"/>
      <c r="F46" s="472"/>
      <c r="G46" s="357">
        <f>G47</f>
        <v>2519.37</v>
      </c>
      <c r="H46" s="360">
        <f t="shared" si="5"/>
        <v>2519.37</v>
      </c>
      <c r="I46" s="361">
        <f t="shared" si="5"/>
        <v>2519.37</v>
      </c>
    </row>
    <row r="47" spans="1:9" s="287" customFormat="1" ht="12.75">
      <c r="A47" s="469">
        <v>36</v>
      </c>
      <c r="B47" s="414" t="s">
        <v>51</v>
      </c>
      <c r="C47" s="471" t="s">
        <v>347</v>
      </c>
      <c r="D47" s="471" t="s">
        <v>210</v>
      </c>
      <c r="E47" s="472" t="s">
        <v>107</v>
      </c>
      <c r="F47" s="472" t="s">
        <v>8</v>
      </c>
      <c r="G47" s="357">
        <f>G48</f>
        <v>2519.37</v>
      </c>
      <c r="H47" s="360">
        <f t="shared" si="5"/>
        <v>2519.37</v>
      </c>
      <c r="I47" s="361">
        <f t="shared" si="5"/>
        <v>2519.37</v>
      </c>
    </row>
    <row r="48" spans="1:9" s="287" customFormat="1" ht="12.75">
      <c r="A48" s="469">
        <v>37</v>
      </c>
      <c r="B48" s="414" t="s">
        <v>56</v>
      </c>
      <c r="C48" s="471" t="s">
        <v>347</v>
      </c>
      <c r="D48" s="471" t="s">
        <v>210</v>
      </c>
      <c r="E48" s="472" t="s">
        <v>107</v>
      </c>
      <c r="F48" s="472" t="s">
        <v>109</v>
      </c>
      <c r="G48" s="357">
        <v>2519.37</v>
      </c>
      <c r="H48" s="357">
        <v>2519.37</v>
      </c>
      <c r="I48" s="358">
        <v>2519.37</v>
      </c>
    </row>
    <row r="49" spans="1:9" s="287" customFormat="1" ht="51">
      <c r="A49" s="469">
        <v>38</v>
      </c>
      <c r="B49" s="474" t="s">
        <v>713</v>
      </c>
      <c r="C49" s="471" t="s">
        <v>678</v>
      </c>
      <c r="D49" s="471"/>
      <c r="E49" s="472"/>
      <c r="F49" s="472"/>
      <c r="G49" s="357">
        <f>G50+G60</f>
        <v>6292.217000000001</v>
      </c>
      <c r="H49" s="357">
        <f>H50+H60</f>
        <v>6292.217000000001</v>
      </c>
      <c r="I49" s="358">
        <f>I50+I60</f>
        <v>6292.217000000001</v>
      </c>
    </row>
    <row r="50" spans="1:9" s="287" customFormat="1" ht="25.5">
      <c r="A50" s="469">
        <v>39</v>
      </c>
      <c r="B50" s="414" t="s">
        <v>224</v>
      </c>
      <c r="C50" s="471" t="s">
        <v>678</v>
      </c>
      <c r="D50" s="471" t="s">
        <v>209</v>
      </c>
      <c r="E50" s="472"/>
      <c r="F50" s="472"/>
      <c r="G50" s="357">
        <f>G51+G54+G57</f>
        <v>6258.627</v>
      </c>
      <c r="H50" s="357">
        <f>H51+H54+H57</f>
        <v>6258.627</v>
      </c>
      <c r="I50" s="358">
        <f>I51+I54+I57</f>
        <v>6258.627</v>
      </c>
    </row>
    <row r="51" spans="1:9" s="287" customFormat="1" ht="12.75">
      <c r="A51" s="469">
        <v>40</v>
      </c>
      <c r="B51" s="414" t="s">
        <v>219</v>
      </c>
      <c r="C51" s="471" t="s">
        <v>678</v>
      </c>
      <c r="D51" s="471" t="s">
        <v>210</v>
      </c>
      <c r="E51" s="472"/>
      <c r="F51" s="472"/>
      <c r="G51" s="357">
        <f aca="true" t="shared" si="6" ref="G51:I52">G52</f>
        <v>6108.627</v>
      </c>
      <c r="H51" s="357">
        <f t="shared" si="6"/>
        <v>6108.627</v>
      </c>
      <c r="I51" s="358">
        <f t="shared" si="6"/>
        <v>6108.627</v>
      </c>
    </row>
    <row r="52" spans="1:9" s="287" customFormat="1" ht="12.75">
      <c r="A52" s="469">
        <v>41</v>
      </c>
      <c r="B52" s="414" t="s">
        <v>51</v>
      </c>
      <c r="C52" s="471" t="s">
        <v>678</v>
      </c>
      <c r="D52" s="471" t="s">
        <v>210</v>
      </c>
      <c r="E52" s="472" t="s">
        <v>107</v>
      </c>
      <c r="F52" s="472" t="s">
        <v>8</v>
      </c>
      <c r="G52" s="357">
        <f t="shared" si="6"/>
        <v>6108.627</v>
      </c>
      <c r="H52" s="357">
        <f t="shared" si="6"/>
        <v>6108.627</v>
      </c>
      <c r="I52" s="358">
        <f t="shared" si="6"/>
        <v>6108.627</v>
      </c>
    </row>
    <row r="53" spans="1:9" s="287" customFormat="1" ht="12.75">
      <c r="A53" s="469">
        <v>42</v>
      </c>
      <c r="B53" s="414" t="s">
        <v>405</v>
      </c>
      <c r="C53" s="471" t="s">
        <v>678</v>
      </c>
      <c r="D53" s="471" t="s">
        <v>210</v>
      </c>
      <c r="E53" s="472" t="s">
        <v>107</v>
      </c>
      <c r="F53" s="472" t="s">
        <v>103</v>
      </c>
      <c r="G53" s="357">
        <v>6108.627</v>
      </c>
      <c r="H53" s="357">
        <v>6108.627</v>
      </c>
      <c r="I53" s="358">
        <v>6108.627</v>
      </c>
    </row>
    <row r="54" spans="1:9" s="287" customFormat="1" ht="12.75">
      <c r="A54" s="469">
        <v>43</v>
      </c>
      <c r="B54" s="410" t="s">
        <v>848</v>
      </c>
      <c r="C54" s="471" t="s">
        <v>678</v>
      </c>
      <c r="D54" s="471" t="s">
        <v>217</v>
      </c>
      <c r="E54" s="472"/>
      <c r="F54" s="472"/>
      <c r="G54" s="357">
        <f aca="true" t="shared" si="7" ref="G54:I55">G55</f>
        <v>90</v>
      </c>
      <c r="H54" s="357">
        <f t="shared" si="7"/>
        <v>90</v>
      </c>
      <c r="I54" s="358">
        <f t="shared" si="7"/>
        <v>90</v>
      </c>
    </row>
    <row r="55" spans="1:9" s="287" customFormat="1" ht="12.75">
      <c r="A55" s="469">
        <v>44</v>
      </c>
      <c r="B55" s="414" t="s">
        <v>51</v>
      </c>
      <c r="C55" s="471" t="s">
        <v>678</v>
      </c>
      <c r="D55" s="471" t="s">
        <v>217</v>
      </c>
      <c r="E55" s="472" t="s">
        <v>107</v>
      </c>
      <c r="F55" s="472" t="s">
        <v>8</v>
      </c>
      <c r="G55" s="357">
        <f t="shared" si="7"/>
        <v>90</v>
      </c>
      <c r="H55" s="357">
        <f t="shared" si="7"/>
        <v>90</v>
      </c>
      <c r="I55" s="358">
        <f t="shared" si="7"/>
        <v>90</v>
      </c>
    </row>
    <row r="56" spans="1:9" s="287" customFormat="1" ht="12.75">
      <c r="A56" s="469">
        <v>45</v>
      </c>
      <c r="B56" s="414" t="s">
        <v>405</v>
      </c>
      <c r="C56" s="471" t="s">
        <v>678</v>
      </c>
      <c r="D56" s="471" t="s">
        <v>217</v>
      </c>
      <c r="E56" s="472" t="s">
        <v>107</v>
      </c>
      <c r="F56" s="472" t="s">
        <v>103</v>
      </c>
      <c r="G56" s="357">
        <v>90</v>
      </c>
      <c r="H56" s="360">
        <v>90</v>
      </c>
      <c r="I56" s="361">
        <v>90</v>
      </c>
    </row>
    <row r="57" spans="1:9" s="287" customFormat="1" ht="42" customHeight="1">
      <c r="A57" s="469">
        <v>46</v>
      </c>
      <c r="B57" s="414" t="s">
        <v>773</v>
      </c>
      <c r="C57" s="471" t="s">
        <v>678</v>
      </c>
      <c r="D57" s="471" t="s">
        <v>256</v>
      </c>
      <c r="E57" s="472"/>
      <c r="F57" s="472"/>
      <c r="G57" s="357">
        <f aca="true" t="shared" si="8" ref="G57:I58">G58</f>
        <v>60</v>
      </c>
      <c r="H57" s="357">
        <f t="shared" si="8"/>
        <v>60</v>
      </c>
      <c r="I57" s="358">
        <f t="shared" si="8"/>
        <v>60</v>
      </c>
    </row>
    <row r="58" spans="1:9" s="287" customFormat="1" ht="12.75">
      <c r="A58" s="469">
        <v>47</v>
      </c>
      <c r="B58" s="414" t="s">
        <v>51</v>
      </c>
      <c r="C58" s="471" t="s">
        <v>678</v>
      </c>
      <c r="D58" s="471" t="s">
        <v>256</v>
      </c>
      <c r="E58" s="472" t="s">
        <v>107</v>
      </c>
      <c r="F58" s="472" t="s">
        <v>8</v>
      </c>
      <c r="G58" s="357">
        <f t="shared" si="8"/>
        <v>60</v>
      </c>
      <c r="H58" s="357">
        <f t="shared" si="8"/>
        <v>60</v>
      </c>
      <c r="I58" s="358">
        <f t="shared" si="8"/>
        <v>60</v>
      </c>
    </row>
    <row r="59" spans="1:9" s="287" customFormat="1" ht="12.75">
      <c r="A59" s="469">
        <v>48</v>
      </c>
      <c r="B59" s="414" t="s">
        <v>405</v>
      </c>
      <c r="C59" s="471" t="s">
        <v>678</v>
      </c>
      <c r="D59" s="471" t="s">
        <v>256</v>
      </c>
      <c r="E59" s="472" t="s">
        <v>107</v>
      </c>
      <c r="F59" s="472" t="s">
        <v>103</v>
      </c>
      <c r="G59" s="357">
        <v>60</v>
      </c>
      <c r="H59" s="360">
        <v>60</v>
      </c>
      <c r="I59" s="361">
        <v>60</v>
      </c>
    </row>
    <row r="60" spans="1:9" s="287" customFormat="1" ht="12.75">
      <c r="A60" s="469">
        <v>49</v>
      </c>
      <c r="B60" s="414" t="s">
        <v>184</v>
      </c>
      <c r="C60" s="471" t="s">
        <v>678</v>
      </c>
      <c r="D60" s="471" t="s">
        <v>185</v>
      </c>
      <c r="E60" s="472"/>
      <c r="F60" s="472"/>
      <c r="G60" s="357">
        <f aca="true" t="shared" si="9" ref="G60:I62">G61</f>
        <v>33.59</v>
      </c>
      <c r="H60" s="357">
        <f t="shared" si="9"/>
        <v>33.59</v>
      </c>
      <c r="I60" s="358">
        <f t="shared" si="9"/>
        <v>33.59</v>
      </c>
    </row>
    <row r="61" spans="1:9" s="287" customFormat="1" ht="38.25">
      <c r="A61" s="469">
        <v>50</v>
      </c>
      <c r="B61" s="414" t="s">
        <v>516</v>
      </c>
      <c r="C61" s="471" t="s">
        <v>678</v>
      </c>
      <c r="D61" s="471" t="s">
        <v>197</v>
      </c>
      <c r="E61" s="472"/>
      <c r="F61" s="472"/>
      <c r="G61" s="357">
        <f t="shared" si="9"/>
        <v>33.59</v>
      </c>
      <c r="H61" s="357">
        <f t="shared" si="9"/>
        <v>33.59</v>
      </c>
      <c r="I61" s="358">
        <f t="shared" si="9"/>
        <v>33.59</v>
      </c>
    </row>
    <row r="62" spans="1:9" s="287" customFormat="1" ht="12.75">
      <c r="A62" s="469">
        <v>51</v>
      </c>
      <c r="B62" s="414" t="s">
        <v>51</v>
      </c>
      <c r="C62" s="471" t="s">
        <v>678</v>
      </c>
      <c r="D62" s="471" t="s">
        <v>197</v>
      </c>
      <c r="E62" s="472" t="s">
        <v>107</v>
      </c>
      <c r="F62" s="472" t="s">
        <v>8</v>
      </c>
      <c r="G62" s="357">
        <f t="shared" si="9"/>
        <v>33.59</v>
      </c>
      <c r="H62" s="357">
        <f t="shared" si="9"/>
        <v>33.59</v>
      </c>
      <c r="I62" s="358">
        <f t="shared" si="9"/>
        <v>33.59</v>
      </c>
    </row>
    <row r="63" spans="1:9" s="287" customFormat="1" ht="12.75">
      <c r="A63" s="469">
        <v>52</v>
      </c>
      <c r="B63" s="414" t="s">
        <v>405</v>
      </c>
      <c r="C63" s="471" t="s">
        <v>678</v>
      </c>
      <c r="D63" s="471" t="s">
        <v>197</v>
      </c>
      <c r="E63" s="472" t="s">
        <v>107</v>
      </c>
      <c r="F63" s="472" t="s">
        <v>103</v>
      </c>
      <c r="G63" s="357">
        <v>33.59</v>
      </c>
      <c r="H63" s="360">
        <v>33.59</v>
      </c>
      <c r="I63" s="361">
        <v>33.59</v>
      </c>
    </row>
    <row r="64" spans="1:9" s="287" customFormat="1" ht="51">
      <c r="A64" s="469">
        <v>53</v>
      </c>
      <c r="B64" s="473" t="s">
        <v>249</v>
      </c>
      <c r="C64" s="471" t="s">
        <v>343</v>
      </c>
      <c r="D64" s="471"/>
      <c r="E64" s="472"/>
      <c r="F64" s="472"/>
      <c r="G64" s="357">
        <f>G65+G69+G77+G73</f>
        <v>213988.972</v>
      </c>
      <c r="H64" s="360">
        <f>H65+H69+H77+H73</f>
        <v>213988.818</v>
      </c>
      <c r="I64" s="361">
        <f>I65+I69+I77+I73</f>
        <v>213996.956</v>
      </c>
    </row>
    <row r="65" spans="1:9" s="287" customFormat="1" ht="38.25">
      <c r="A65" s="469">
        <v>54</v>
      </c>
      <c r="B65" s="473" t="s">
        <v>180</v>
      </c>
      <c r="C65" s="471" t="s">
        <v>343</v>
      </c>
      <c r="D65" s="471" t="s">
        <v>170</v>
      </c>
      <c r="E65" s="472"/>
      <c r="F65" s="472"/>
      <c r="G65" s="357">
        <f>G66</f>
        <v>54749.264</v>
      </c>
      <c r="H65" s="360">
        <f aca="true" t="shared" si="10" ref="H65:I67">H66</f>
        <v>54749.264</v>
      </c>
      <c r="I65" s="361">
        <f t="shared" si="10"/>
        <v>54749.264</v>
      </c>
    </row>
    <row r="66" spans="1:9" s="287" customFormat="1" ht="12.75">
      <c r="A66" s="469">
        <v>55</v>
      </c>
      <c r="B66" s="473" t="s">
        <v>195</v>
      </c>
      <c r="C66" s="471" t="s">
        <v>343</v>
      </c>
      <c r="D66" s="471" t="s">
        <v>140</v>
      </c>
      <c r="E66" s="472"/>
      <c r="F66" s="472"/>
      <c r="G66" s="357">
        <f>G67</f>
        <v>54749.264</v>
      </c>
      <c r="H66" s="360">
        <f t="shared" si="10"/>
        <v>54749.264</v>
      </c>
      <c r="I66" s="361">
        <f t="shared" si="10"/>
        <v>54749.264</v>
      </c>
    </row>
    <row r="67" spans="1:9" s="287" customFormat="1" ht="12.75">
      <c r="A67" s="469">
        <v>56</v>
      </c>
      <c r="B67" s="414" t="s">
        <v>51</v>
      </c>
      <c r="C67" s="471" t="s">
        <v>343</v>
      </c>
      <c r="D67" s="471" t="s">
        <v>140</v>
      </c>
      <c r="E67" s="472" t="s">
        <v>107</v>
      </c>
      <c r="F67" s="472" t="s">
        <v>8</v>
      </c>
      <c r="G67" s="357">
        <f>G68</f>
        <v>54749.264</v>
      </c>
      <c r="H67" s="360">
        <f t="shared" si="10"/>
        <v>54749.264</v>
      </c>
      <c r="I67" s="361">
        <f t="shared" si="10"/>
        <v>54749.264</v>
      </c>
    </row>
    <row r="68" spans="1:9" s="287" customFormat="1" ht="12.75">
      <c r="A68" s="469">
        <v>57</v>
      </c>
      <c r="B68" s="414" t="s">
        <v>55</v>
      </c>
      <c r="C68" s="471" t="s">
        <v>343</v>
      </c>
      <c r="D68" s="471" t="s">
        <v>140</v>
      </c>
      <c r="E68" s="472" t="s">
        <v>107</v>
      </c>
      <c r="F68" s="472" t="s">
        <v>144</v>
      </c>
      <c r="G68" s="357">
        <v>54749.264</v>
      </c>
      <c r="H68" s="357">
        <v>54749.264</v>
      </c>
      <c r="I68" s="358">
        <v>54749.264</v>
      </c>
    </row>
    <row r="69" spans="1:9" s="287" customFormat="1" ht="25.5">
      <c r="A69" s="469">
        <v>58</v>
      </c>
      <c r="B69" s="473" t="s">
        <v>510</v>
      </c>
      <c r="C69" s="471" t="s">
        <v>343</v>
      </c>
      <c r="D69" s="471" t="s">
        <v>182</v>
      </c>
      <c r="E69" s="472"/>
      <c r="F69" s="472"/>
      <c r="G69" s="357">
        <f>G70</f>
        <v>65024.719</v>
      </c>
      <c r="H69" s="360">
        <f aca="true" t="shared" si="11" ref="H69:I71">H70</f>
        <v>65024.719</v>
      </c>
      <c r="I69" s="361">
        <f t="shared" si="11"/>
        <v>65024.719</v>
      </c>
    </row>
    <row r="70" spans="1:9" s="287" customFormat="1" ht="25.5">
      <c r="A70" s="469">
        <v>59</v>
      </c>
      <c r="B70" s="473" t="s">
        <v>196</v>
      </c>
      <c r="C70" s="471" t="s">
        <v>343</v>
      </c>
      <c r="D70" s="471" t="s">
        <v>183</v>
      </c>
      <c r="E70" s="472"/>
      <c r="F70" s="472"/>
      <c r="G70" s="357">
        <f>G71</f>
        <v>65024.719</v>
      </c>
      <c r="H70" s="360">
        <f t="shared" si="11"/>
        <v>65024.719</v>
      </c>
      <c r="I70" s="361">
        <f t="shared" si="11"/>
        <v>65024.719</v>
      </c>
    </row>
    <row r="71" spans="1:9" s="287" customFormat="1" ht="12.75">
      <c r="A71" s="469">
        <v>60</v>
      </c>
      <c r="B71" s="414" t="s">
        <v>51</v>
      </c>
      <c r="C71" s="471" t="s">
        <v>343</v>
      </c>
      <c r="D71" s="471" t="s">
        <v>183</v>
      </c>
      <c r="E71" s="472" t="s">
        <v>107</v>
      </c>
      <c r="F71" s="472" t="s">
        <v>8</v>
      </c>
      <c r="G71" s="357">
        <f>G72</f>
        <v>65024.719</v>
      </c>
      <c r="H71" s="360">
        <f t="shared" si="11"/>
        <v>65024.719</v>
      </c>
      <c r="I71" s="361">
        <f t="shared" si="11"/>
        <v>65024.719</v>
      </c>
    </row>
    <row r="72" spans="1:9" s="287" customFormat="1" ht="12.75">
      <c r="A72" s="469">
        <v>61</v>
      </c>
      <c r="B72" s="414" t="s">
        <v>55</v>
      </c>
      <c r="C72" s="471" t="s">
        <v>343</v>
      </c>
      <c r="D72" s="471" t="s">
        <v>183</v>
      </c>
      <c r="E72" s="472" t="s">
        <v>107</v>
      </c>
      <c r="F72" s="472" t="s">
        <v>144</v>
      </c>
      <c r="G72" s="357">
        <v>65024.719</v>
      </c>
      <c r="H72" s="360">
        <v>65024.719</v>
      </c>
      <c r="I72" s="361">
        <v>65024.719</v>
      </c>
    </row>
    <row r="73" spans="1:9" s="287" customFormat="1" ht="25.5">
      <c r="A73" s="469">
        <v>62</v>
      </c>
      <c r="B73" s="414" t="s">
        <v>224</v>
      </c>
      <c r="C73" s="471" t="s">
        <v>343</v>
      </c>
      <c r="D73" s="471" t="s">
        <v>209</v>
      </c>
      <c r="E73" s="472"/>
      <c r="F73" s="472"/>
      <c r="G73" s="357">
        <f>G74</f>
        <v>94167.377</v>
      </c>
      <c r="H73" s="360">
        <f aca="true" t="shared" si="12" ref="H73:I75">H74</f>
        <v>94167.223</v>
      </c>
      <c r="I73" s="361">
        <f t="shared" si="12"/>
        <v>94175.361</v>
      </c>
    </row>
    <row r="74" spans="1:9" s="287" customFormat="1" ht="12.75">
      <c r="A74" s="469">
        <v>63</v>
      </c>
      <c r="B74" s="414" t="s">
        <v>219</v>
      </c>
      <c r="C74" s="471" t="s">
        <v>343</v>
      </c>
      <c r="D74" s="471" t="s">
        <v>210</v>
      </c>
      <c r="E74" s="472"/>
      <c r="F74" s="472"/>
      <c r="G74" s="357">
        <f>G75</f>
        <v>94167.377</v>
      </c>
      <c r="H74" s="360">
        <f t="shared" si="12"/>
        <v>94167.223</v>
      </c>
      <c r="I74" s="361">
        <f t="shared" si="12"/>
        <v>94175.361</v>
      </c>
    </row>
    <row r="75" spans="1:9" s="287" customFormat="1" ht="12.75">
      <c r="A75" s="469">
        <v>64</v>
      </c>
      <c r="B75" s="414" t="s">
        <v>51</v>
      </c>
      <c r="C75" s="471" t="s">
        <v>343</v>
      </c>
      <c r="D75" s="471" t="s">
        <v>210</v>
      </c>
      <c r="E75" s="472" t="s">
        <v>107</v>
      </c>
      <c r="F75" s="472" t="s">
        <v>8</v>
      </c>
      <c r="G75" s="357">
        <f>G76</f>
        <v>94167.377</v>
      </c>
      <c r="H75" s="360">
        <f t="shared" si="12"/>
        <v>94167.223</v>
      </c>
      <c r="I75" s="361">
        <f t="shared" si="12"/>
        <v>94175.361</v>
      </c>
    </row>
    <row r="76" spans="1:9" s="287" customFormat="1" ht="12.75">
      <c r="A76" s="469">
        <v>65</v>
      </c>
      <c r="B76" s="414" t="s">
        <v>55</v>
      </c>
      <c r="C76" s="471" t="s">
        <v>343</v>
      </c>
      <c r="D76" s="471" t="s">
        <v>210</v>
      </c>
      <c r="E76" s="472" t="s">
        <v>107</v>
      </c>
      <c r="F76" s="472" t="s">
        <v>144</v>
      </c>
      <c r="G76" s="357">
        <v>94167.377</v>
      </c>
      <c r="H76" s="360">
        <v>94167.223</v>
      </c>
      <c r="I76" s="361">
        <v>94175.361</v>
      </c>
    </row>
    <row r="77" spans="1:9" s="287" customFormat="1" ht="12.75">
      <c r="A77" s="469">
        <v>66</v>
      </c>
      <c r="B77" s="475" t="s">
        <v>184</v>
      </c>
      <c r="C77" s="471" t="s">
        <v>343</v>
      </c>
      <c r="D77" s="471" t="s">
        <v>185</v>
      </c>
      <c r="E77" s="472"/>
      <c r="F77" s="472"/>
      <c r="G77" s="357">
        <f>G78</f>
        <v>47.612</v>
      </c>
      <c r="H77" s="360">
        <f>H78</f>
        <v>47.612</v>
      </c>
      <c r="I77" s="361">
        <f>I78</f>
        <v>47.612</v>
      </c>
    </row>
    <row r="78" spans="1:9" s="287" customFormat="1" ht="12.75">
      <c r="A78" s="469">
        <v>67</v>
      </c>
      <c r="B78" s="473" t="s">
        <v>186</v>
      </c>
      <c r="C78" s="471" t="s">
        <v>343</v>
      </c>
      <c r="D78" s="471" t="s">
        <v>187</v>
      </c>
      <c r="E78" s="472"/>
      <c r="F78" s="472"/>
      <c r="G78" s="357">
        <f aca="true" t="shared" si="13" ref="G78:I79">G79</f>
        <v>47.612</v>
      </c>
      <c r="H78" s="360">
        <f t="shared" si="13"/>
        <v>47.612</v>
      </c>
      <c r="I78" s="361">
        <f t="shared" si="13"/>
        <v>47.612</v>
      </c>
    </row>
    <row r="79" spans="1:9" s="287" customFormat="1" ht="12.75">
      <c r="A79" s="469">
        <v>68</v>
      </c>
      <c r="B79" s="414" t="s">
        <v>51</v>
      </c>
      <c r="C79" s="471" t="s">
        <v>343</v>
      </c>
      <c r="D79" s="471" t="s">
        <v>187</v>
      </c>
      <c r="E79" s="472" t="s">
        <v>107</v>
      </c>
      <c r="F79" s="472" t="s">
        <v>8</v>
      </c>
      <c r="G79" s="357">
        <f t="shared" si="13"/>
        <v>47.612</v>
      </c>
      <c r="H79" s="360">
        <f t="shared" si="13"/>
        <v>47.612</v>
      </c>
      <c r="I79" s="361">
        <f t="shared" si="13"/>
        <v>47.612</v>
      </c>
    </row>
    <row r="80" spans="1:9" s="287" customFormat="1" ht="12.75">
      <c r="A80" s="469">
        <v>69</v>
      </c>
      <c r="B80" s="414" t="s">
        <v>55</v>
      </c>
      <c r="C80" s="471" t="s">
        <v>343</v>
      </c>
      <c r="D80" s="471" t="s">
        <v>187</v>
      </c>
      <c r="E80" s="472" t="s">
        <v>107</v>
      </c>
      <c r="F80" s="472" t="s">
        <v>144</v>
      </c>
      <c r="G80" s="357">
        <v>47.612</v>
      </c>
      <c r="H80" s="357">
        <v>47.612</v>
      </c>
      <c r="I80" s="358">
        <v>47.612</v>
      </c>
    </row>
    <row r="81" spans="1:9" s="287" customFormat="1" ht="51">
      <c r="A81" s="469">
        <v>70</v>
      </c>
      <c r="B81" s="473" t="s">
        <v>250</v>
      </c>
      <c r="C81" s="471" t="s">
        <v>344</v>
      </c>
      <c r="D81" s="471"/>
      <c r="E81" s="472"/>
      <c r="F81" s="472"/>
      <c r="G81" s="357">
        <f>+G82</f>
        <v>32968.938</v>
      </c>
      <c r="H81" s="357">
        <f>+H82</f>
        <v>32968.938</v>
      </c>
      <c r="I81" s="358">
        <f>+I82</f>
        <v>32968.938</v>
      </c>
    </row>
    <row r="82" spans="1:9" s="287" customFormat="1" ht="25.5">
      <c r="A82" s="469">
        <v>71</v>
      </c>
      <c r="B82" s="414" t="s">
        <v>224</v>
      </c>
      <c r="C82" s="471" t="s">
        <v>344</v>
      </c>
      <c r="D82" s="471" t="s">
        <v>209</v>
      </c>
      <c r="E82" s="472"/>
      <c r="F82" s="472"/>
      <c r="G82" s="357">
        <f>G83</f>
        <v>32968.938</v>
      </c>
      <c r="H82" s="357">
        <f aca="true" t="shared" si="14" ref="H82:I84">H83</f>
        <v>32968.938</v>
      </c>
      <c r="I82" s="358">
        <f t="shared" si="14"/>
        <v>32968.938</v>
      </c>
    </row>
    <row r="83" spans="1:9" s="287" customFormat="1" ht="12.75">
      <c r="A83" s="469">
        <v>72</v>
      </c>
      <c r="B83" s="414" t="s">
        <v>219</v>
      </c>
      <c r="C83" s="471" t="s">
        <v>344</v>
      </c>
      <c r="D83" s="471" t="s">
        <v>210</v>
      </c>
      <c r="E83" s="472"/>
      <c r="F83" s="472"/>
      <c r="G83" s="357">
        <f>G84</f>
        <v>32968.938</v>
      </c>
      <c r="H83" s="357">
        <f t="shared" si="14"/>
        <v>32968.938</v>
      </c>
      <c r="I83" s="358">
        <f t="shared" si="14"/>
        <v>32968.938</v>
      </c>
    </row>
    <row r="84" spans="1:9" s="287" customFormat="1" ht="12.75">
      <c r="A84" s="469">
        <v>73</v>
      </c>
      <c r="B84" s="414" t="s">
        <v>51</v>
      </c>
      <c r="C84" s="471" t="s">
        <v>344</v>
      </c>
      <c r="D84" s="471" t="s">
        <v>210</v>
      </c>
      <c r="E84" s="472" t="s">
        <v>107</v>
      </c>
      <c r="F84" s="472" t="s">
        <v>8</v>
      </c>
      <c r="G84" s="357">
        <f>G85</f>
        <v>32968.938</v>
      </c>
      <c r="H84" s="357">
        <f t="shared" si="14"/>
        <v>32968.938</v>
      </c>
      <c r="I84" s="358">
        <f t="shared" si="14"/>
        <v>32968.938</v>
      </c>
    </row>
    <row r="85" spans="1:9" s="287" customFormat="1" ht="12.75">
      <c r="A85" s="469">
        <v>74</v>
      </c>
      <c r="B85" s="414" t="s">
        <v>405</v>
      </c>
      <c r="C85" s="471" t="s">
        <v>344</v>
      </c>
      <c r="D85" s="471" t="s">
        <v>210</v>
      </c>
      <c r="E85" s="472" t="s">
        <v>107</v>
      </c>
      <c r="F85" s="472" t="s">
        <v>103</v>
      </c>
      <c r="G85" s="357">
        <v>32968.938</v>
      </c>
      <c r="H85" s="357">
        <v>32968.938</v>
      </c>
      <c r="I85" s="358">
        <v>32968.938</v>
      </c>
    </row>
    <row r="86" spans="1:9" s="287" customFormat="1" ht="89.25">
      <c r="A86" s="469">
        <v>75</v>
      </c>
      <c r="B86" s="625" t="s">
        <v>714</v>
      </c>
      <c r="C86" s="626" t="s">
        <v>608</v>
      </c>
      <c r="D86" s="626"/>
      <c r="E86" s="472"/>
      <c r="F86" s="476"/>
      <c r="G86" s="627">
        <f>G89+G93</f>
        <v>11593.493</v>
      </c>
      <c r="H86" s="627">
        <f>H89+H93</f>
        <v>11747.146999999999</v>
      </c>
      <c r="I86" s="628">
        <f>I89+I93</f>
        <v>3608.609</v>
      </c>
    </row>
    <row r="87" spans="1:9" s="287" customFormat="1" ht="25.5">
      <c r="A87" s="469">
        <v>76</v>
      </c>
      <c r="B87" s="473" t="s">
        <v>510</v>
      </c>
      <c r="C87" s="626" t="s">
        <v>608</v>
      </c>
      <c r="D87" s="626" t="s">
        <v>182</v>
      </c>
      <c r="E87" s="472"/>
      <c r="F87" s="476"/>
      <c r="G87" s="629">
        <f>G88</f>
        <v>1815.708</v>
      </c>
      <c r="H87" s="629">
        <f aca="true" t="shared" si="15" ref="H87:I89">H88</f>
        <v>1839.756</v>
      </c>
      <c r="I87" s="630">
        <f t="shared" si="15"/>
        <v>565.154</v>
      </c>
    </row>
    <row r="88" spans="1:9" s="287" customFormat="1" ht="25.5">
      <c r="A88" s="469">
        <v>77</v>
      </c>
      <c r="B88" s="473" t="s">
        <v>196</v>
      </c>
      <c r="C88" s="626" t="s">
        <v>608</v>
      </c>
      <c r="D88" s="626" t="s">
        <v>183</v>
      </c>
      <c r="E88" s="472"/>
      <c r="F88" s="476"/>
      <c r="G88" s="629">
        <f>G89</f>
        <v>1815.708</v>
      </c>
      <c r="H88" s="629">
        <f t="shared" si="15"/>
        <v>1839.756</v>
      </c>
      <c r="I88" s="630">
        <f t="shared" si="15"/>
        <v>565.154</v>
      </c>
    </row>
    <row r="89" spans="1:9" s="287" customFormat="1" ht="12.75">
      <c r="A89" s="469">
        <v>78</v>
      </c>
      <c r="B89" s="414" t="s">
        <v>132</v>
      </c>
      <c r="C89" s="626" t="s">
        <v>608</v>
      </c>
      <c r="D89" s="626" t="s">
        <v>183</v>
      </c>
      <c r="E89" s="472" t="s">
        <v>123</v>
      </c>
      <c r="F89" s="472" t="s">
        <v>8</v>
      </c>
      <c r="G89" s="627">
        <f>G90</f>
        <v>1815.708</v>
      </c>
      <c r="H89" s="627">
        <f t="shared" si="15"/>
        <v>1839.756</v>
      </c>
      <c r="I89" s="628">
        <f t="shared" si="15"/>
        <v>565.154</v>
      </c>
    </row>
    <row r="90" spans="1:9" s="287" customFormat="1" ht="12.75">
      <c r="A90" s="469">
        <v>79</v>
      </c>
      <c r="B90" s="414" t="s">
        <v>134</v>
      </c>
      <c r="C90" s="626" t="s">
        <v>608</v>
      </c>
      <c r="D90" s="626" t="s">
        <v>183</v>
      </c>
      <c r="E90" s="472" t="s">
        <v>123</v>
      </c>
      <c r="F90" s="472" t="s">
        <v>103</v>
      </c>
      <c r="G90" s="627">
        <v>1815.708</v>
      </c>
      <c r="H90" s="360">
        <v>1839.756</v>
      </c>
      <c r="I90" s="361">
        <v>565.154</v>
      </c>
    </row>
    <row r="91" spans="1:9" s="287" customFormat="1" ht="25.5">
      <c r="A91" s="469">
        <v>80</v>
      </c>
      <c r="B91" s="414" t="s">
        <v>224</v>
      </c>
      <c r="C91" s="626" t="s">
        <v>608</v>
      </c>
      <c r="D91" s="626" t="s">
        <v>209</v>
      </c>
      <c r="E91" s="472"/>
      <c r="F91" s="476"/>
      <c r="G91" s="627">
        <f>G92</f>
        <v>9777.785</v>
      </c>
      <c r="H91" s="627">
        <f aca="true" t="shared" si="16" ref="H91:I93">H92</f>
        <v>9907.391</v>
      </c>
      <c r="I91" s="628">
        <f t="shared" si="16"/>
        <v>3043.455</v>
      </c>
    </row>
    <row r="92" spans="1:9" s="287" customFormat="1" ht="12.75">
      <c r="A92" s="469">
        <v>81</v>
      </c>
      <c r="B92" s="414" t="s">
        <v>219</v>
      </c>
      <c r="C92" s="626" t="s">
        <v>608</v>
      </c>
      <c r="D92" s="626" t="s">
        <v>210</v>
      </c>
      <c r="E92" s="472"/>
      <c r="F92" s="476"/>
      <c r="G92" s="627">
        <f>G93</f>
        <v>9777.785</v>
      </c>
      <c r="H92" s="627">
        <f t="shared" si="16"/>
        <v>9907.391</v>
      </c>
      <c r="I92" s="628">
        <f t="shared" si="16"/>
        <v>3043.455</v>
      </c>
    </row>
    <row r="93" spans="1:9" s="287" customFormat="1" ht="18.75" customHeight="1">
      <c r="A93" s="469">
        <v>82</v>
      </c>
      <c r="B93" s="414" t="s">
        <v>132</v>
      </c>
      <c r="C93" s="626" t="s">
        <v>608</v>
      </c>
      <c r="D93" s="626" t="s">
        <v>210</v>
      </c>
      <c r="E93" s="472" t="s">
        <v>123</v>
      </c>
      <c r="F93" s="472" t="s">
        <v>8</v>
      </c>
      <c r="G93" s="627">
        <f>G94</f>
        <v>9777.785</v>
      </c>
      <c r="H93" s="627">
        <f t="shared" si="16"/>
        <v>9907.391</v>
      </c>
      <c r="I93" s="628">
        <f t="shared" si="16"/>
        <v>3043.455</v>
      </c>
    </row>
    <row r="94" spans="1:9" s="287" customFormat="1" ht="12.75">
      <c r="A94" s="469">
        <v>83</v>
      </c>
      <c r="B94" s="414" t="s">
        <v>134</v>
      </c>
      <c r="C94" s="626" t="s">
        <v>608</v>
      </c>
      <c r="D94" s="626" t="s">
        <v>210</v>
      </c>
      <c r="E94" s="472" t="s">
        <v>123</v>
      </c>
      <c r="F94" s="472" t="s">
        <v>103</v>
      </c>
      <c r="G94" s="627">
        <v>9777.785</v>
      </c>
      <c r="H94" s="360">
        <v>9907.391</v>
      </c>
      <c r="I94" s="361">
        <v>3043.455</v>
      </c>
    </row>
    <row r="95" spans="1:9" s="287" customFormat="1" ht="153">
      <c r="A95" s="469">
        <v>84</v>
      </c>
      <c r="B95" s="474" t="s">
        <v>531</v>
      </c>
      <c r="C95" s="471" t="s">
        <v>341</v>
      </c>
      <c r="D95" s="471"/>
      <c r="E95" s="472"/>
      <c r="F95" s="476"/>
      <c r="G95" s="357">
        <f>G96+G101+G104</f>
        <v>67357.7</v>
      </c>
      <c r="H95" s="360">
        <f>H96+H101+H104</f>
        <v>67357.7</v>
      </c>
      <c r="I95" s="361">
        <f>I96+I101+I104</f>
        <v>67357.7</v>
      </c>
    </row>
    <row r="96" spans="1:9" s="287" customFormat="1" ht="38.25">
      <c r="A96" s="469">
        <v>85</v>
      </c>
      <c r="B96" s="473" t="s">
        <v>180</v>
      </c>
      <c r="C96" s="471" t="s">
        <v>341</v>
      </c>
      <c r="D96" s="471" t="s">
        <v>170</v>
      </c>
      <c r="E96" s="472"/>
      <c r="F96" s="476"/>
      <c r="G96" s="357">
        <f aca="true" t="shared" si="17" ref="G96:I97">G97</f>
        <v>12586.515</v>
      </c>
      <c r="H96" s="360">
        <f t="shared" si="17"/>
        <v>12586.515</v>
      </c>
      <c r="I96" s="361">
        <f t="shared" si="17"/>
        <v>12586.515</v>
      </c>
    </row>
    <row r="97" spans="1:9" s="287" customFormat="1" ht="12.75">
      <c r="A97" s="469">
        <v>86</v>
      </c>
      <c r="B97" s="473" t="s">
        <v>195</v>
      </c>
      <c r="C97" s="471" t="s">
        <v>341</v>
      </c>
      <c r="D97" s="471" t="s">
        <v>140</v>
      </c>
      <c r="E97" s="472"/>
      <c r="F97" s="476"/>
      <c r="G97" s="357">
        <f t="shared" si="17"/>
        <v>12586.515</v>
      </c>
      <c r="H97" s="360">
        <f t="shared" si="17"/>
        <v>12586.515</v>
      </c>
      <c r="I97" s="361">
        <f t="shared" si="17"/>
        <v>12586.515</v>
      </c>
    </row>
    <row r="98" spans="1:9" s="287" customFormat="1" ht="12.75">
      <c r="A98" s="469">
        <v>87</v>
      </c>
      <c r="B98" s="414" t="s">
        <v>51</v>
      </c>
      <c r="C98" s="471" t="s">
        <v>341</v>
      </c>
      <c r="D98" s="471" t="s">
        <v>140</v>
      </c>
      <c r="E98" s="472" t="s">
        <v>107</v>
      </c>
      <c r="F98" s="472" t="s">
        <v>8</v>
      </c>
      <c r="G98" s="357">
        <f>G99</f>
        <v>12586.515</v>
      </c>
      <c r="H98" s="360">
        <f>H99</f>
        <v>12586.515</v>
      </c>
      <c r="I98" s="361">
        <f>I99</f>
        <v>12586.515</v>
      </c>
    </row>
    <row r="99" spans="1:9" s="287" customFormat="1" ht="12.75">
      <c r="A99" s="469">
        <v>88</v>
      </c>
      <c r="B99" s="470" t="s">
        <v>53</v>
      </c>
      <c r="C99" s="471" t="s">
        <v>341</v>
      </c>
      <c r="D99" s="471" t="s">
        <v>140</v>
      </c>
      <c r="E99" s="472" t="s">
        <v>107</v>
      </c>
      <c r="F99" s="472" t="s">
        <v>11</v>
      </c>
      <c r="G99" s="357">
        <v>12586.515</v>
      </c>
      <c r="H99" s="357">
        <v>12586.515</v>
      </c>
      <c r="I99" s="358">
        <v>12586.515</v>
      </c>
    </row>
    <row r="100" spans="1:9" s="287" customFormat="1" ht="25.5">
      <c r="A100" s="469">
        <v>89</v>
      </c>
      <c r="B100" s="473" t="s">
        <v>510</v>
      </c>
      <c r="C100" s="471" t="s">
        <v>341</v>
      </c>
      <c r="D100" s="471" t="s">
        <v>182</v>
      </c>
      <c r="E100" s="472"/>
      <c r="F100" s="476"/>
      <c r="G100" s="357">
        <f aca="true" t="shared" si="18" ref="G100:I101">G101</f>
        <v>28.08</v>
      </c>
      <c r="H100" s="360">
        <f t="shared" si="18"/>
        <v>28.08</v>
      </c>
      <c r="I100" s="361">
        <f t="shared" si="18"/>
        <v>28.08</v>
      </c>
    </row>
    <row r="101" spans="1:9" s="287" customFormat="1" ht="25.5">
      <c r="A101" s="469">
        <v>90</v>
      </c>
      <c r="B101" s="473" t="s">
        <v>196</v>
      </c>
      <c r="C101" s="471" t="s">
        <v>341</v>
      </c>
      <c r="D101" s="471" t="s">
        <v>183</v>
      </c>
      <c r="E101" s="472"/>
      <c r="F101" s="476"/>
      <c r="G101" s="357">
        <f t="shared" si="18"/>
        <v>28.08</v>
      </c>
      <c r="H101" s="360">
        <f t="shared" si="18"/>
        <v>28.08</v>
      </c>
      <c r="I101" s="361">
        <f t="shared" si="18"/>
        <v>28.08</v>
      </c>
    </row>
    <row r="102" spans="1:9" s="287" customFormat="1" ht="12.75">
      <c r="A102" s="469">
        <v>91</v>
      </c>
      <c r="B102" s="414" t="s">
        <v>51</v>
      </c>
      <c r="C102" s="471" t="s">
        <v>341</v>
      </c>
      <c r="D102" s="471" t="s">
        <v>183</v>
      </c>
      <c r="E102" s="472" t="s">
        <v>107</v>
      </c>
      <c r="F102" s="472" t="s">
        <v>8</v>
      </c>
      <c r="G102" s="357">
        <f>G103</f>
        <v>28.08</v>
      </c>
      <c r="H102" s="360">
        <f>H103</f>
        <v>28.08</v>
      </c>
      <c r="I102" s="361">
        <f>H102</f>
        <v>28.08</v>
      </c>
    </row>
    <row r="103" spans="1:9" s="287" customFormat="1" ht="12.75">
      <c r="A103" s="469">
        <v>92</v>
      </c>
      <c r="B103" s="470" t="s">
        <v>53</v>
      </c>
      <c r="C103" s="471" t="s">
        <v>341</v>
      </c>
      <c r="D103" s="471" t="s">
        <v>183</v>
      </c>
      <c r="E103" s="472" t="s">
        <v>107</v>
      </c>
      <c r="F103" s="472" t="s">
        <v>11</v>
      </c>
      <c r="G103" s="357">
        <v>28.08</v>
      </c>
      <c r="H103" s="357">
        <v>28.08</v>
      </c>
      <c r="I103" s="358">
        <v>28.08</v>
      </c>
    </row>
    <row r="104" spans="1:9" s="287" customFormat="1" ht="25.5">
      <c r="A104" s="469">
        <v>93</v>
      </c>
      <c r="B104" s="414" t="s">
        <v>224</v>
      </c>
      <c r="C104" s="471" t="s">
        <v>341</v>
      </c>
      <c r="D104" s="471" t="s">
        <v>209</v>
      </c>
      <c r="E104" s="472"/>
      <c r="F104" s="472"/>
      <c r="G104" s="357">
        <f>G105</f>
        <v>54743.105</v>
      </c>
      <c r="H104" s="360">
        <f aca="true" t="shared" si="19" ref="H104:I106">H105</f>
        <v>54743.105</v>
      </c>
      <c r="I104" s="361">
        <f t="shared" si="19"/>
        <v>54743.105</v>
      </c>
    </row>
    <row r="105" spans="1:9" s="287" customFormat="1" ht="12.75">
      <c r="A105" s="469">
        <v>94</v>
      </c>
      <c r="B105" s="414" t="s">
        <v>219</v>
      </c>
      <c r="C105" s="471" t="s">
        <v>341</v>
      </c>
      <c r="D105" s="471" t="s">
        <v>210</v>
      </c>
      <c r="E105" s="472"/>
      <c r="F105" s="472"/>
      <c r="G105" s="357">
        <f>G106</f>
        <v>54743.105</v>
      </c>
      <c r="H105" s="360">
        <f t="shared" si="19"/>
        <v>54743.105</v>
      </c>
      <c r="I105" s="361">
        <f t="shared" si="19"/>
        <v>54743.105</v>
      </c>
    </row>
    <row r="106" spans="1:9" s="287" customFormat="1" ht="12.75">
      <c r="A106" s="469">
        <v>95</v>
      </c>
      <c r="B106" s="414" t="s">
        <v>51</v>
      </c>
      <c r="C106" s="471" t="s">
        <v>341</v>
      </c>
      <c r="D106" s="471" t="s">
        <v>210</v>
      </c>
      <c r="E106" s="472" t="s">
        <v>107</v>
      </c>
      <c r="F106" s="472" t="s">
        <v>8</v>
      </c>
      <c r="G106" s="357">
        <f>G107</f>
        <v>54743.105</v>
      </c>
      <c r="H106" s="360">
        <f t="shared" si="19"/>
        <v>54743.105</v>
      </c>
      <c r="I106" s="361">
        <f>I107</f>
        <v>54743.105</v>
      </c>
    </row>
    <row r="107" spans="1:9" s="287" customFormat="1" ht="12.75">
      <c r="A107" s="469">
        <v>96</v>
      </c>
      <c r="B107" s="470" t="s">
        <v>53</v>
      </c>
      <c r="C107" s="471" t="s">
        <v>341</v>
      </c>
      <c r="D107" s="471" t="s">
        <v>210</v>
      </c>
      <c r="E107" s="472" t="s">
        <v>107</v>
      </c>
      <c r="F107" s="472" t="s">
        <v>11</v>
      </c>
      <c r="G107" s="357">
        <v>54743.105</v>
      </c>
      <c r="H107" s="357">
        <v>54743.105</v>
      </c>
      <c r="I107" s="358">
        <v>54743.105</v>
      </c>
    </row>
    <row r="108" spans="1:9" s="287" customFormat="1" ht="156.75" customHeight="1">
      <c r="A108" s="469">
        <v>97</v>
      </c>
      <c r="B108" s="474" t="s">
        <v>533</v>
      </c>
      <c r="C108" s="471" t="s">
        <v>346</v>
      </c>
      <c r="D108" s="471"/>
      <c r="E108" s="472"/>
      <c r="F108" s="472"/>
      <c r="G108" s="357">
        <f>G109+G117+G113</f>
        <v>70542.5</v>
      </c>
      <c r="H108" s="360">
        <f>H109+H117+H113</f>
        <v>70542.5</v>
      </c>
      <c r="I108" s="361">
        <f>I109+I117+I113</f>
        <v>70542.5</v>
      </c>
    </row>
    <row r="109" spans="1:9" s="287" customFormat="1" ht="38.25">
      <c r="A109" s="469">
        <v>98</v>
      </c>
      <c r="B109" s="473" t="s">
        <v>180</v>
      </c>
      <c r="C109" s="471" t="s">
        <v>346</v>
      </c>
      <c r="D109" s="471" t="s">
        <v>170</v>
      </c>
      <c r="E109" s="472"/>
      <c r="F109" s="476"/>
      <c r="G109" s="357">
        <f aca="true" t="shared" si="20" ref="G109:I110">G110</f>
        <v>26824.697</v>
      </c>
      <c r="H109" s="360">
        <f t="shared" si="20"/>
        <v>26824.697</v>
      </c>
      <c r="I109" s="361">
        <f t="shared" si="20"/>
        <v>26824.697</v>
      </c>
    </row>
    <row r="110" spans="1:9" s="287" customFormat="1" ht="12.75">
      <c r="A110" s="469">
        <v>99</v>
      </c>
      <c r="B110" s="473" t="s">
        <v>195</v>
      </c>
      <c r="C110" s="471" t="s">
        <v>346</v>
      </c>
      <c r="D110" s="471" t="s">
        <v>140</v>
      </c>
      <c r="E110" s="472"/>
      <c r="F110" s="476"/>
      <c r="G110" s="357">
        <f t="shared" si="20"/>
        <v>26824.697</v>
      </c>
      <c r="H110" s="360">
        <f t="shared" si="20"/>
        <v>26824.697</v>
      </c>
      <c r="I110" s="361">
        <f t="shared" si="20"/>
        <v>26824.697</v>
      </c>
    </row>
    <row r="111" spans="1:9" s="287" customFormat="1" ht="12.75">
      <c r="A111" s="469">
        <v>100</v>
      </c>
      <c r="B111" s="414" t="s">
        <v>51</v>
      </c>
      <c r="C111" s="471" t="s">
        <v>346</v>
      </c>
      <c r="D111" s="471" t="s">
        <v>140</v>
      </c>
      <c r="E111" s="472" t="s">
        <v>107</v>
      </c>
      <c r="F111" s="472" t="s">
        <v>8</v>
      </c>
      <c r="G111" s="357">
        <f>G112</f>
        <v>26824.697</v>
      </c>
      <c r="H111" s="360">
        <f>H112</f>
        <v>26824.697</v>
      </c>
      <c r="I111" s="361">
        <f>I112</f>
        <v>26824.697</v>
      </c>
    </row>
    <row r="112" spans="1:9" s="287" customFormat="1" ht="12.75">
      <c r="A112" s="469">
        <v>101</v>
      </c>
      <c r="B112" s="414" t="s">
        <v>55</v>
      </c>
      <c r="C112" s="471" t="s">
        <v>346</v>
      </c>
      <c r="D112" s="471" t="s">
        <v>140</v>
      </c>
      <c r="E112" s="472" t="s">
        <v>107</v>
      </c>
      <c r="F112" s="472" t="s">
        <v>144</v>
      </c>
      <c r="G112" s="357">
        <v>26824.697</v>
      </c>
      <c r="H112" s="357">
        <v>26824.697</v>
      </c>
      <c r="I112" s="358">
        <v>26824.697</v>
      </c>
    </row>
    <row r="113" spans="1:9" s="287" customFormat="1" ht="25.5">
      <c r="A113" s="469">
        <v>102</v>
      </c>
      <c r="B113" s="473" t="s">
        <v>510</v>
      </c>
      <c r="C113" s="471" t="s">
        <v>346</v>
      </c>
      <c r="D113" s="471" t="s">
        <v>182</v>
      </c>
      <c r="E113" s="472"/>
      <c r="F113" s="472"/>
      <c r="G113" s="357">
        <f>G114</f>
        <v>222.508</v>
      </c>
      <c r="H113" s="360">
        <f aca="true" t="shared" si="21" ref="H113:I115">H114</f>
        <v>222.508</v>
      </c>
      <c r="I113" s="361">
        <f t="shared" si="21"/>
        <v>222.508</v>
      </c>
    </row>
    <row r="114" spans="1:9" s="287" customFormat="1" ht="25.5">
      <c r="A114" s="469">
        <v>103</v>
      </c>
      <c r="B114" s="473" t="s">
        <v>196</v>
      </c>
      <c r="C114" s="471" t="s">
        <v>346</v>
      </c>
      <c r="D114" s="471" t="s">
        <v>183</v>
      </c>
      <c r="E114" s="472"/>
      <c r="F114" s="472"/>
      <c r="G114" s="357">
        <f>G115</f>
        <v>222.508</v>
      </c>
      <c r="H114" s="360">
        <f t="shared" si="21"/>
        <v>222.508</v>
      </c>
      <c r="I114" s="361">
        <f t="shared" si="21"/>
        <v>222.508</v>
      </c>
    </row>
    <row r="115" spans="1:9" s="287" customFormat="1" ht="14.25" customHeight="1">
      <c r="A115" s="469">
        <v>104</v>
      </c>
      <c r="B115" s="414" t="s">
        <v>51</v>
      </c>
      <c r="C115" s="471" t="s">
        <v>346</v>
      </c>
      <c r="D115" s="471" t="s">
        <v>183</v>
      </c>
      <c r="E115" s="472" t="s">
        <v>107</v>
      </c>
      <c r="F115" s="472" t="s">
        <v>8</v>
      </c>
      <c r="G115" s="357">
        <f>G116</f>
        <v>222.508</v>
      </c>
      <c r="H115" s="360">
        <f t="shared" si="21"/>
        <v>222.508</v>
      </c>
      <c r="I115" s="361">
        <f t="shared" si="21"/>
        <v>222.508</v>
      </c>
    </row>
    <row r="116" spans="1:9" s="287" customFormat="1" ht="12.75">
      <c r="A116" s="469">
        <v>105</v>
      </c>
      <c r="B116" s="414" t="s">
        <v>55</v>
      </c>
      <c r="C116" s="471" t="s">
        <v>346</v>
      </c>
      <c r="D116" s="471" t="s">
        <v>183</v>
      </c>
      <c r="E116" s="472" t="s">
        <v>107</v>
      </c>
      <c r="F116" s="472" t="s">
        <v>144</v>
      </c>
      <c r="G116" s="357">
        <v>222.508</v>
      </c>
      <c r="H116" s="357">
        <v>222.508</v>
      </c>
      <c r="I116" s="358">
        <v>222.508</v>
      </c>
    </row>
    <row r="117" spans="1:9" s="287" customFormat="1" ht="25.5">
      <c r="A117" s="469">
        <v>106</v>
      </c>
      <c r="B117" s="414" t="s">
        <v>224</v>
      </c>
      <c r="C117" s="471" t="s">
        <v>346</v>
      </c>
      <c r="D117" s="471" t="s">
        <v>209</v>
      </c>
      <c r="E117" s="472"/>
      <c r="F117" s="472"/>
      <c r="G117" s="357">
        <f>G118</f>
        <v>43495.295</v>
      </c>
      <c r="H117" s="360">
        <f aca="true" t="shared" si="22" ref="H117:I119">H118</f>
        <v>43495.295</v>
      </c>
      <c r="I117" s="361">
        <f t="shared" si="22"/>
        <v>43495.295</v>
      </c>
    </row>
    <row r="118" spans="1:9" s="287" customFormat="1" ht="12.75">
      <c r="A118" s="469">
        <v>107</v>
      </c>
      <c r="B118" s="414" t="s">
        <v>219</v>
      </c>
      <c r="C118" s="471" t="s">
        <v>346</v>
      </c>
      <c r="D118" s="471" t="s">
        <v>210</v>
      </c>
      <c r="E118" s="472"/>
      <c r="F118" s="472"/>
      <c r="G118" s="357">
        <f>G119</f>
        <v>43495.295</v>
      </c>
      <c r="H118" s="360">
        <f t="shared" si="22"/>
        <v>43495.295</v>
      </c>
      <c r="I118" s="361">
        <f t="shared" si="22"/>
        <v>43495.295</v>
      </c>
    </row>
    <row r="119" spans="1:9" s="287" customFormat="1" ht="12.75">
      <c r="A119" s="469">
        <v>108</v>
      </c>
      <c r="B119" s="414" t="s">
        <v>51</v>
      </c>
      <c r="C119" s="471" t="s">
        <v>346</v>
      </c>
      <c r="D119" s="471" t="s">
        <v>210</v>
      </c>
      <c r="E119" s="472" t="s">
        <v>107</v>
      </c>
      <c r="F119" s="472" t="s">
        <v>8</v>
      </c>
      <c r="G119" s="357">
        <f>G120</f>
        <v>43495.295</v>
      </c>
      <c r="H119" s="360">
        <f t="shared" si="22"/>
        <v>43495.295</v>
      </c>
      <c r="I119" s="361">
        <f t="shared" si="22"/>
        <v>43495.295</v>
      </c>
    </row>
    <row r="120" spans="1:9" s="287" customFormat="1" ht="12.75">
      <c r="A120" s="469">
        <v>109</v>
      </c>
      <c r="B120" s="414" t="s">
        <v>55</v>
      </c>
      <c r="C120" s="471" t="s">
        <v>346</v>
      </c>
      <c r="D120" s="471" t="s">
        <v>210</v>
      </c>
      <c r="E120" s="472" t="s">
        <v>107</v>
      </c>
      <c r="F120" s="472" t="s">
        <v>144</v>
      </c>
      <c r="G120" s="357">
        <v>43495.295</v>
      </c>
      <c r="H120" s="357">
        <v>43495.295</v>
      </c>
      <c r="I120" s="358">
        <v>43495.295</v>
      </c>
    </row>
    <row r="121" spans="1:9" s="287" customFormat="1" ht="114.75">
      <c r="A121" s="469">
        <v>110</v>
      </c>
      <c r="B121" s="473" t="s">
        <v>775</v>
      </c>
      <c r="C121" s="471" t="s">
        <v>352</v>
      </c>
      <c r="D121" s="471"/>
      <c r="E121" s="471"/>
      <c r="F121" s="472"/>
      <c r="G121" s="357">
        <f>G122+G126</f>
        <v>516.6</v>
      </c>
      <c r="H121" s="360">
        <f>H122+H126</f>
        <v>516.6</v>
      </c>
      <c r="I121" s="361">
        <f>I122+I126</f>
        <v>516.6</v>
      </c>
    </row>
    <row r="122" spans="1:9" s="287" customFormat="1" ht="25.5">
      <c r="A122" s="469">
        <v>111</v>
      </c>
      <c r="B122" s="473" t="s">
        <v>510</v>
      </c>
      <c r="C122" s="471" t="s">
        <v>352</v>
      </c>
      <c r="D122" s="471" t="s">
        <v>182</v>
      </c>
      <c r="E122" s="471"/>
      <c r="F122" s="472"/>
      <c r="G122" s="357">
        <f aca="true" t="shared" si="23" ref="G122:I124">G123</f>
        <v>123</v>
      </c>
      <c r="H122" s="360">
        <f t="shared" si="23"/>
        <v>123</v>
      </c>
      <c r="I122" s="361">
        <f t="shared" si="23"/>
        <v>123</v>
      </c>
    </row>
    <row r="123" spans="1:9" s="287" customFormat="1" ht="25.5">
      <c r="A123" s="469">
        <v>112</v>
      </c>
      <c r="B123" s="473" t="s">
        <v>196</v>
      </c>
      <c r="C123" s="471" t="s">
        <v>352</v>
      </c>
      <c r="D123" s="471" t="s">
        <v>183</v>
      </c>
      <c r="E123" s="471"/>
      <c r="F123" s="472"/>
      <c r="G123" s="357">
        <f t="shared" si="23"/>
        <v>123</v>
      </c>
      <c r="H123" s="360">
        <f t="shared" si="23"/>
        <v>123</v>
      </c>
      <c r="I123" s="361">
        <f t="shared" si="23"/>
        <v>123</v>
      </c>
    </row>
    <row r="124" spans="1:9" s="287" customFormat="1" ht="12.75">
      <c r="A124" s="469">
        <v>113</v>
      </c>
      <c r="B124" s="414" t="s">
        <v>132</v>
      </c>
      <c r="C124" s="471" t="s">
        <v>352</v>
      </c>
      <c r="D124" s="471" t="s">
        <v>183</v>
      </c>
      <c r="E124" s="471">
        <v>10</v>
      </c>
      <c r="F124" s="472" t="s">
        <v>8</v>
      </c>
      <c r="G124" s="357">
        <f t="shared" si="23"/>
        <v>123</v>
      </c>
      <c r="H124" s="360">
        <f t="shared" si="23"/>
        <v>123</v>
      </c>
      <c r="I124" s="361">
        <f t="shared" si="23"/>
        <v>123</v>
      </c>
    </row>
    <row r="125" spans="1:9" s="287" customFormat="1" ht="12.75">
      <c r="A125" s="469">
        <v>114</v>
      </c>
      <c r="B125" s="414" t="s">
        <v>134</v>
      </c>
      <c r="C125" s="471" t="s">
        <v>352</v>
      </c>
      <c r="D125" s="471" t="s">
        <v>183</v>
      </c>
      <c r="E125" s="471">
        <v>10</v>
      </c>
      <c r="F125" s="472" t="s">
        <v>103</v>
      </c>
      <c r="G125" s="357">
        <v>123</v>
      </c>
      <c r="H125" s="357">
        <v>123</v>
      </c>
      <c r="I125" s="358">
        <v>123</v>
      </c>
    </row>
    <row r="126" spans="1:9" s="287" customFormat="1" ht="25.5">
      <c r="A126" s="469">
        <v>115</v>
      </c>
      <c r="B126" s="414" t="s">
        <v>224</v>
      </c>
      <c r="C126" s="471" t="s">
        <v>352</v>
      </c>
      <c r="D126" s="471" t="s">
        <v>209</v>
      </c>
      <c r="E126" s="472"/>
      <c r="F126" s="472"/>
      <c r="G126" s="357">
        <f aca="true" t="shared" si="24" ref="G126:I127">G127</f>
        <v>393.6</v>
      </c>
      <c r="H126" s="360">
        <f t="shared" si="24"/>
        <v>393.6</v>
      </c>
      <c r="I126" s="361">
        <f t="shared" si="24"/>
        <v>393.6</v>
      </c>
    </row>
    <row r="127" spans="1:9" s="287" customFormat="1" ht="12.75">
      <c r="A127" s="469">
        <v>116</v>
      </c>
      <c r="B127" s="414" t="s">
        <v>219</v>
      </c>
      <c r="C127" s="471" t="s">
        <v>352</v>
      </c>
      <c r="D127" s="471" t="s">
        <v>210</v>
      </c>
      <c r="E127" s="472"/>
      <c r="F127" s="472"/>
      <c r="G127" s="357">
        <f t="shared" si="24"/>
        <v>393.6</v>
      </c>
      <c r="H127" s="360">
        <f t="shared" si="24"/>
        <v>393.6</v>
      </c>
      <c r="I127" s="361">
        <f t="shared" si="24"/>
        <v>393.6</v>
      </c>
    </row>
    <row r="128" spans="1:9" s="287" customFormat="1" ht="12.75">
      <c r="A128" s="469">
        <v>117</v>
      </c>
      <c r="B128" s="414" t="s">
        <v>132</v>
      </c>
      <c r="C128" s="471" t="s">
        <v>352</v>
      </c>
      <c r="D128" s="471" t="s">
        <v>210</v>
      </c>
      <c r="E128" s="471">
        <v>10</v>
      </c>
      <c r="F128" s="472" t="s">
        <v>8</v>
      </c>
      <c r="G128" s="357">
        <f>G129</f>
        <v>393.6</v>
      </c>
      <c r="H128" s="360">
        <f>H129</f>
        <v>393.6</v>
      </c>
      <c r="I128" s="361">
        <f>I129</f>
        <v>393.6</v>
      </c>
    </row>
    <row r="129" spans="1:9" s="287" customFormat="1" ht="12.75">
      <c r="A129" s="469">
        <v>118</v>
      </c>
      <c r="B129" s="414" t="s">
        <v>134</v>
      </c>
      <c r="C129" s="471" t="s">
        <v>352</v>
      </c>
      <c r="D129" s="471" t="s">
        <v>210</v>
      </c>
      <c r="E129" s="471">
        <v>10</v>
      </c>
      <c r="F129" s="472" t="s">
        <v>103</v>
      </c>
      <c r="G129" s="357">
        <v>393.6</v>
      </c>
      <c r="H129" s="357">
        <v>393.6</v>
      </c>
      <c r="I129" s="358">
        <v>393.6</v>
      </c>
    </row>
    <row r="130" spans="1:9" s="287" customFormat="1" ht="80.25" customHeight="1">
      <c r="A130" s="469">
        <v>119</v>
      </c>
      <c r="B130" s="470" t="s">
        <v>776</v>
      </c>
      <c r="C130" s="471" t="s">
        <v>354</v>
      </c>
      <c r="D130" s="471"/>
      <c r="E130" s="476"/>
      <c r="F130" s="476"/>
      <c r="G130" s="357">
        <f>G131+G135</f>
        <v>3252.4</v>
      </c>
      <c r="H130" s="357">
        <f>H131+H135</f>
        <v>3252.4</v>
      </c>
      <c r="I130" s="358">
        <f>I131+I135</f>
        <v>3252.4</v>
      </c>
    </row>
    <row r="131" spans="1:9" s="287" customFormat="1" ht="25.5">
      <c r="A131" s="469">
        <v>120</v>
      </c>
      <c r="B131" s="473" t="s">
        <v>510</v>
      </c>
      <c r="C131" s="471" t="s">
        <v>354</v>
      </c>
      <c r="D131" s="471" t="s">
        <v>182</v>
      </c>
      <c r="E131" s="476"/>
      <c r="F131" s="476"/>
      <c r="G131" s="357">
        <f aca="true" t="shared" si="25" ref="G131:I133">G132</f>
        <v>63.8</v>
      </c>
      <c r="H131" s="357">
        <f t="shared" si="25"/>
        <v>63.8</v>
      </c>
      <c r="I131" s="358">
        <f t="shared" si="25"/>
        <v>63.8</v>
      </c>
    </row>
    <row r="132" spans="1:9" s="287" customFormat="1" ht="25.5">
      <c r="A132" s="469">
        <v>121</v>
      </c>
      <c r="B132" s="473" t="s">
        <v>196</v>
      </c>
      <c r="C132" s="471" t="s">
        <v>354</v>
      </c>
      <c r="D132" s="471" t="s">
        <v>183</v>
      </c>
      <c r="E132" s="476"/>
      <c r="F132" s="476"/>
      <c r="G132" s="357">
        <f>G133</f>
        <v>63.8</v>
      </c>
      <c r="H132" s="357">
        <f t="shared" si="25"/>
        <v>63.8</v>
      </c>
      <c r="I132" s="358">
        <f t="shared" si="25"/>
        <v>63.8</v>
      </c>
    </row>
    <row r="133" spans="1:9" s="287" customFormat="1" ht="12.75">
      <c r="A133" s="469">
        <v>122</v>
      </c>
      <c r="B133" s="414" t="s">
        <v>132</v>
      </c>
      <c r="C133" s="471" t="s">
        <v>354</v>
      </c>
      <c r="D133" s="471" t="s">
        <v>183</v>
      </c>
      <c r="E133" s="471">
        <v>10</v>
      </c>
      <c r="F133" s="472" t="s">
        <v>8</v>
      </c>
      <c r="G133" s="357">
        <f>G134</f>
        <v>63.8</v>
      </c>
      <c r="H133" s="357">
        <f t="shared" si="25"/>
        <v>63.8</v>
      </c>
      <c r="I133" s="358">
        <f t="shared" si="25"/>
        <v>63.8</v>
      </c>
    </row>
    <row r="134" spans="1:9" s="287" customFormat="1" ht="12.75">
      <c r="A134" s="469">
        <v>123</v>
      </c>
      <c r="B134" s="477" t="s">
        <v>80</v>
      </c>
      <c r="C134" s="471" t="s">
        <v>354</v>
      </c>
      <c r="D134" s="471" t="s">
        <v>183</v>
      </c>
      <c r="E134" s="471">
        <v>10</v>
      </c>
      <c r="F134" s="472" t="s">
        <v>110</v>
      </c>
      <c r="G134" s="357">
        <v>63.8</v>
      </c>
      <c r="H134" s="360">
        <v>63.8</v>
      </c>
      <c r="I134" s="361">
        <v>63.8</v>
      </c>
    </row>
    <row r="135" spans="1:9" s="287" customFormat="1" ht="12.75">
      <c r="A135" s="469">
        <v>124</v>
      </c>
      <c r="B135" s="414" t="s">
        <v>213</v>
      </c>
      <c r="C135" s="471" t="s">
        <v>354</v>
      </c>
      <c r="D135" s="471" t="s">
        <v>203</v>
      </c>
      <c r="E135" s="476"/>
      <c r="F135" s="476"/>
      <c r="G135" s="357">
        <f aca="true" t="shared" si="26" ref="G135:I137">G136</f>
        <v>3188.6</v>
      </c>
      <c r="H135" s="357">
        <f t="shared" si="26"/>
        <v>3188.6</v>
      </c>
      <c r="I135" s="358">
        <f t="shared" si="26"/>
        <v>3188.6</v>
      </c>
    </row>
    <row r="136" spans="1:9" s="287" customFormat="1" ht="25.5">
      <c r="A136" s="469">
        <v>125</v>
      </c>
      <c r="B136" s="414" t="s">
        <v>221</v>
      </c>
      <c r="C136" s="471" t="s">
        <v>354</v>
      </c>
      <c r="D136" s="471" t="s">
        <v>222</v>
      </c>
      <c r="E136" s="476"/>
      <c r="F136" s="476"/>
      <c r="G136" s="357">
        <f t="shared" si="26"/>
        <v>3188.6</v>
      </c>
      <c r="H136" s="357">
        <f t="shared" si="26"/>
        <v>3188.6</v>
      </c>
      <c r="I136" s="358">
        <f t="shared" si="26"/>
        <v>3188.6</v>
      </c>
    </row>
    <row r="137" spans="1:9" s="287" customFormat="1" ht="12.75">
      <c r="A137" s="469">
        <v>126</v>
      </c>
      <c r="B137" s="414" t="s">
        <v>132</v>
      </c>
      <c r="C137" s="471" t="s">
        <v>354</v>
      </c>
      <c r="D137" s="471" t="s">
        <v>222</v>
      </c>
      <c r="E137" s="471">
        <v>10</v>
      </c>
      <c r="F137" s="472" t="s">
        <v>8</v>
      </c>
      <c r="G137" s="357">
        <f>G138</f>
        <v>3188.6</v>
      </c>
      <c r="H137" s="357">
        <f t="shared" si="26"/>
        <v>3188.6</v>
      </c>
      <c r="I137" s="358">
        <f t="shared" si="26"/>
        <v>3188.6</v>
      </c>
    </row>
    <row r="138" spans="1:9" s="287" customFormat="1" ht="12.75">
      <c r="A138" s="469">
        <v>127</v>
      </c>
      <c r="B138" s="477" t="s">
        <v>80</v>
      </c>
      <c r="C138" s="471" t="s">
        <v>354</v>
      </c>
      <c r="D138" s="471" t="s">
        <v>222</v>
      </c>
      <c r="E138" s="471">
        <v>10</v>
      </c>
      <c r="F138" s="472" t="s">
        <v>110</v>
      </c>
      <c r="G138" s="357">
        <v>3188.6</v>
      </c>
      <c r="H138" s="357">
        <v>3188.6</v>
      </c>
      <c r="I138" s="358">
        <v>3188.6</v>
      </c>
    </row>
    <row r="139" spans="1:9" s="287" customFormat="1" ht="158.25" customHeight="1">
      <c r="A139" s="469">
        <v>128</v>
      </c>
      <c r="B139" s="473" t="s">
        <v>769</v>
      </c>
      <c r="C139" s="471" t="s">
        <v>345</v>
      </c>
      <c r="D139" s="471"/>
      <c r="E139" s="472"/>
      <c r="F139" s="472"/>
      <c r="G139" s="357">
        <f>G140+G145+G149</f>
        <v>216481</v>
      </c>
      <c r="H139" s="360">
        <f>H140+H145+H149</f>
        <v>212356.5</v>
      </c>
      <c r="I139" s="361">
        <f>I140+I145+I149</f>
        <v>212356.5</v>
      </c>
    </row>
    <row r="140" spans="1:9" s="287" customFormat="1" ht="38.25">
      <c r="A140" s="469">
        <v>129</v>
      </c>
      <c r="B140" s="473" t="s">
        <v>180</v>
      </c>
      <c r="C140" s="471" t="s">
        <v>345</v>
      </c>
      <c r="D140" s="471" t="s">
        <v>170</v>
      </c>
      <c r="E140" s="472"/>
      <c r="F140" s="472"/>
      <c r="G140" s="357">
        <f aca="true" t="shared" si="27" ref="G140:I141">G141</f>
        <v>74805.31400000001</v>
      </c>
      <c r="H140" s="360">
        <f t="shared" si="27"/>
        <v>74805.291</v>
      </c>
      <c r="I140" s="361">
        <f t="shared" si="27"/>
        <v>74805.291</v>
      </c>
    </row>
    <row r="141" spans="1:9" s="287" customFormat="1" ht="12.75">
      <c r="A141" s="469">
        <v>130</v>
      </c>
      <c r="B141" s="473" t="s">
        <v>195</v>
      </c>
      <c r="C141" s="471" t="s">
        <v>345</v>
      </c>
      <c r="D141" s="471" t="s">
        <v>140</v>
      </c>
      <c r="E141" s="472"/>
      <c r="F141" s="472"/>
      <c r="G141" s="357">
        <f t="shared" si="27"/>
        <v>74805.31400000001</v>
      </c>
      <c r="H141" s="360">
        <f t="shared" si="27"/>
        <v>74805.291</v>
      </c>
      <c r="I141" s="361">
        <f t="shared" si="27"/>
        <v>74805.291</v>
      </c>
    </row>
    <row r="142" spans="1:9" s="287" customFormat="1" ht="12.75">
      <c r="A142" s="469">
        <v>131</v>
      </c>
      <c r="B142" s="414" t="s">
        <v>51</v>
      </c>
      <c r="C142" s="471" t="s">
        <v>345</v>
      </c>
      <c r="D142" s="471" t="s">
        <v>140</v>
      </c>
      <c r="E142" s="472" t="s">
        <v>107</v>
      </c>
      <c r="F142" s="472" t="s">
        <v>8</v>
      </c>
      <c r="G142" s="357">
        <f>G143+G144</f>
        <v>74805.31400000001</v>
      </c>
      <c r="H142" s="360">
        <f>H143+H144</f>
        <v>74805.291</v>
      </c>
      <c r="I142" s="361">
        <f>I143+I144</f>
        <v>74805.291</v>
      </c>
    </row>
    <row r="143" spans="1:9" s="287" customFormat="1" ht="12.75">
      <c r="A143" s="469">
        <v>132</v>
      </c>
      <c r="B143" s="414" t="s">
        <v>55</v>
      </c>
      <c r="C143" s="471" t="s">
        <v>345</v>
      </c>
      <c r="D143" s="471" t="s">
        <v>140</v>
      </c>
      <c r="E143" s="472" t="s">
        <v>107</v>
      </c>
      <c r="F143" s="472" t="s">
        <v>144</v>
      </c>
      <c r="G143" s="357">
        <v>72646.153</v>
      </c>
      <c r="H143" s="357">
        <v>72646.13</v>
      </c>
      <c r="I143" s="358">
        <v>72646.13</v>
      </c>
    </row>
    <row r="144" spans="1:9" s="287" customFormat="1" ht="12.75">
      <c r="A144" s="469">
        <v>133</v>
      </c>
      <c r="B144" s="414" t="s">
        <v>405</v>
      </c>
      <c r="C144" s="471" t="s">
        <v>345</v>
      </c>
      <c r="D144" s="471" t="s">
        <v>140</v>
      </c>
      <c r="E144" s="472" t="s">
        <v>107</v>
      </c>
      <c r="F144" s="472" t="s">
        <v>103</v>
      </c>
      <c r="G144" s="357">
        <v>2159.161</v>
      </c>
      <c r="H144" s="357">
        <v>2159.161</v>
      </c>
      <c r="I144" s="358">
        <v>2159.161</v>
      </c>
    </row>
    <row r="145" spans="1:9" s="287" customFormat="1" ht="25.5">
      <c r="A145" s="469">
        <v>134</v>
      </c>
      <c r="B145" s="473" t="s">
        <v>510</v>
      </c>
      <c r="C145" s="471" t="s">
        <v>345</v>
      </c>
      <c r="D145" s="471" t="s">
        <v>182</v>
      </c>
      <c r="E145" s="472"/>
      <c r="F145" s="472"/>
      <c r="G145" s="357">
        <f>G146</f>
        <v>3972.484</v>
      </c>
      <c r="H145" s="360">
        <f aca="true" t="shared" si="28" ref="H145:I147">H146</f>
        <v>3243.842</v>
      </c>
      <c r="I145" s="361">
        <f t="shared" si="28"/>
        <v>3243.842</v>
      </c>
    </row>
    <row r="146" spans="1:9" s="287" customFormat="1" ht="25.5">
      <c r="A146" s="469">
        <v>135</v>
      </c>
      <c r="B146" s="473" t="s">
        <v>196</v>
      </c>
      <c r="C146" s="471" t="s">
        <v>345</v>
      </c>
      <c r="D146" s="471" t="s">
        <v>183</v>
      </c>
      <c r="E146" s="472"/>
      <c r="F146" s="472"/>
      <c r="G146" s="357">
        <f>G147</f>
        <v>3972.484</v>
      </c>
      <c r="H146" s="360">
        <f t="shared" si="28"/>
        <v>3243.842</v>
      </c>
      <c r="I146" s="361">
        <f t="shared" si="28"/>
        <v>3243.842</v>
      </c>
    </row>
    <row r="147" spans="1:9" s="287" customFormat="1" ht="12.75">
      <c r="A147" s="469">
        <v>136</v>
      </c>
      <c r="B147" s="414" t="s">
        <v>51</v>
      </c>
      <c r="C147" s="471" t="s">
        <v>345</v>
      </c>
      <c r="D147" s="471" t="s">
        <v>183</v>
      </c>
      <c r="E147" s="472" t="s">
        <v>107</v>
      </c>
      <c r="F147" s="472" t="s">
        <v>8</v>
      </c>
      <c r="G147" s="357">
        <f>G148</f>
        <v>3972.484</v>
      </c>
      <c r="H147" s="360">
        <f t="shared" si="28"/>
        <v>3243.842</v>
      </c>
      <c r="I147" s="361">
        <f t="shared" si="28"/>
        <v>3243.842</v>
      </c>
    </row>
    <row r="148" spans="1:9" s="287" customFormat="1" ht="12.75">
      <c r="A148" s="469">
        <v>137</v>
      </c>
      <c r="B148" s="414" t="s">
        <v>55</v>
      </c>
      <c r="C148" s="471" t="s">
        <v>345</v>
      </c>
      <c r="D148" s="471" t="s">
        <v>183</v>
      </c>
      <c r="E148" s="472" t="s">
        <v>107</v>
      </c>
      <c r="F148" s="472" t="s">
        <v>144</v>
      </c>
      <c r="G148" s="357">
        <v>3972.484</v>
      </c>
      <c r="H148" s="357">
        <v>3243.842</v>
      </c>
      <c r="I148" s="358">
        <v>3243.842</v>
      </c>
    </row>
    <row r="149" spans="1:9" s="287" customFormat="1" ht="25.5">
      <c r="A149" s="469">
        <v>138</v>
      </c>
      <c r="B149" s="414" t="s">
        <v>224</v>
      </c>
      <c r="C149" s="471" t="s">
        <v>345</v>
      </c>
      <c r="D149" s="471" t="s">
        <v>209</v>
      </c>
      <c r="E149" s="472"/>
      <c r="F149" s="472"/>
      <c r="G149" s="357">
        <f aca="true" t="shared" si="29" ref="G149:I150">G150</f>
        <v>137703.202</v>
      </c>
      <c r="H149" s="360">
        <f t="shared" si="29"/>
        <v>134307.367</v>
      </c>
      <c r="I149" s="361">
        <f t="shared" si="29"/>
        <v>134307.367</v>
      </c>
    </row>
    <row r="150" spans="1:9" s="287" customFormat="1" ht="12.75">
      <c r="A150" s="469">
        <v>139</v>
      </c>
      <c r="B150" s="414" t="s">
        <v>219</v>
      </c>
      <c r="C150" s="471" t="s">
        <v>345</v>
      </c>
      <c r="D150" s="471" t="s">
        <v>210</v>
      </c>
      <c r="E150" s="472"/>
      <c r="F150" s="472"/>
      <c r="G150" s="357">
        <f t="shared" si="29"/>
        <v>137703.202</v>
      </c>
      <c r="H150" s="360">
        <f t="shared" si="29"/>
        <v>134307.367</v>
      </c>
      <c r="I150" s="361">
        <f t="shared" si="29"/>
        <v>134307.367</v>
      </c>
    </row>
    <row r="151" spans="1:9" s="287" customFormat="1" ht="12.75">
      <c r="A151" s="469">
        <v>140</v>
      </c>
      <c r="B151" s="414" t="s">
        <v>51</v>
      </c>
      <c r="C151" s="471" t="s">
        <v>345</v>
      </c>
      <c r="D151" s="471" t="s">
        <v>210</v>
      </c>
      <c r="E151" s="472" t="s">
        <v>107</v>
      </c>
      <c r="F151" s="472" t="s">
        <v>8</v>
      </c>
      <c r="G151" s="357">
        <f>G152+G153</f>
        <v>137703.202</v>
      </c>
      <c r="H151" s="360">
        <f>H152+H153</f>
        <v>134307.367</v>
      </c>
      <c r="I151" s="361">
        <f>I152+I153</f>
        <v>134307.367</v>
      </c>
    </row>
    <row r="152" spans="1:9" s="287" customFormat="1" ht="12.75">
      <c r="A152" s="469">
        <v>141</v>
      </c>
      <c r="B152" s="414" t="s">
        <v>55</v>
      </c>
      <c r="C152" s="471" t="s">
        <v>345</v>
      </c>
      <c r="D152" s="471" t="s">
        <v>210</v>
      </c>
      <c r="E152" s="472" t="s">
        <v>107</v>
      </c>
      <c r="F152" s="472" t="s">
        <v>144</v>
      </c>
      <c r="G152" s="357">
        <v>127117.526</v>
      </c>
      <c r="H152" s="357">
        <v>123721.691</v>
      </c>
      <c r="I152" s="358">
        <v>123721.691</v>
      </c>
    </row>
    <row r="153" spans="1:9" s="287" customFormat="1" ht="12.75">
      <c r="A153" s="469">
        <v>142</v>
      </c>
      <c r="B153" s="414" t="s">
        <v>405</v>
      </c>
      <c r="C153" s="471" t="s">
        <v>345</v>
      </c>
      <c r="D153" s="471" t="s">
        <v>210</v>
      </c>
      <c r="E153" s="472" t="s">
        <v>107</v>
      </c>
      <c r="F153" s="472" t="s">
        <v>103</v>
      </c>
      <c r="G153" s="357">
        <v>10585.676</v>
      </c>
      <c r="H153" s="357">
        <v>10585.676</v>
      </c>
      <c r="I153" s="358">
        <v>10585.676</v>
      </c>
    </row>
    <row r="154" spans="1:9" s="287" customFormat="1" ht="89.25">
      <c r="A154" s="469">
        <v>143</v>
      </c>
      <c r="B154" s="473" t="s">
        <v>770</v>
      </c>
      <c r="C154" s="471" t="s">
        <v>353</v>
      </c>
      <c r="D154" s="471"/>
      <c r="E154" s="471"/>
      <c r="F154" s="472"/>
      <c r="G154" s="357">
        <f>G159+G163+G167+G155</f>
        <v>11410.8</v>
      </c>
      <c r="H154" s="360">
        <f>H159+H163+H167+H155</f>
        <v>11410.8</v>
      </c>
      <c r="I154" s="361">
        <f>I159+I163+I167+I155</f>
        <v>11410.8</v>
      </c>
    </row>
    <row r="155" spans="1:9" s="287" customFormat="1" ht="38.25">
      <c r="A155" s="469">
        <v>144</v>
      </c>
      <c r="B155" s="473" t="s">
        <v>180</v>
      </c>
      <c r="C155" s="471" t="s">
        <v>353</v>
      </c>
      <c r="D155" s="471" t="s">
        <v>170</v>
      </c>
      <c r="E155" s="471"/>
      <c r="F155" s="472"/>
      <c r="G155" s="357">
        <f>G156</f>
        <v>411.3</v>
      </c>
      <c r="H155" s="360">
        <f aca="true" t="shared" si="30" ref="H155:I157">H156</f>
        <v>411.3</v>
      </c>
      <c r="I155" s="361">
        <f t="shared" si="30"/>
        <v>411.3</v>
      </c>
    </row>
    <row r="156" spans="1:9" s="287" customFormat="1" ht="12.75">
      <c r="A156" s="469">
        <v>145</v>
      </c>
      <c r="B156" s="473" t="s">
        <v>195</v>
      </c>
      <c r="C156" s="471" t="s">
        <v>353</v>
      </c>
      <c r="D156" s="471" t="s">
        <v>140</v>
      </c>
      <c r="E156" s="471"/>
      <c r="F156" s="472"/>
      <c r="G156" s="357">
        <f>G157</f>
        <v>411.3</v>
      </c>
      <c r="H156" s="360">
        <f t="shared" si="30"/>
        <v>411.3</v>
      </c>
      <c r="I156" s="361">
        <f t="shared" si="30"/>
        <v>411.3</v>
      </c>
    </row>
    <row r="157" spans="1:9" s="287" customFormat="1" ht="12.75">
      <c r="A157" s="469">
        <v>146</v>
      </c>
      <c r="B157" s="414" t="s">
        <v>132</v>
      </c>
      <c r="C157" s="471" t="s">
        <v>353</v>
      </c>
      <c r="D157" s="471" t="s">
        <v>140</v>
      </c>
      <c r="E157" s="471">
        <v>10</v>
      </c>
      <c r="F157" s="472" t="s">
        <v>8</v>
      </c>
      <c r="G157" s="357">
        <f>G158</f>
        <v>411.3</v>
      </c>
      <c r="H157" s="360">
        <f t="shared" si="30"/>
        <v>411.3</v>
      </c>
      <c r="I157" s="361">
        <f t="shared" si="30"/>
        <v>411.3</v>
      </c>
    </row>
    <row r="158" spans="1:9" s="287" customFormat="1" ht="12.75">
      <c r="A158" s="469">
        <v>147</v>
      </c>
      <c r="B158" s="414" t="s">
        <v>134</v>
      </c>
      <c r="C158" s="471" t="s">
        <v>353</v>
      </c>
      <c r="D158" s="471" t="s">
        <v>140</v>
      </c>
      <c r="E158" s="471">
        <v>10</v>
      </c>
      <c r="F158" s="472" t="s">
        <v>103</v>
      </c>
      <c r="G158" s="357">
        <v>411.3</v>
      </c>
      <c r="H158" s="360">
        <v>411.3</v>
      </c>
      <c r="I158" s="361">
        <v>411.3</v>
      </c>
    </row>
    <row r="159" spans="1:9" s="287" customFormat="1" ht="25.5">
      <c r="A159" s="469">
        <v>148</v>
      </c>
      <c r="B159" s="473" t="s">
        <v>510</v>
      </c>
      <c r="C159" s="471" t="s">
        <v>353</v>
      </c>
      <c r="D159" s="471" t="s">
        <v>182</v>
      </c>
      <c r="E159" s="471"/>
      <c r="F159" s="472"/>
      <c r="G159" s="357">
        <f>G160</f>
        <v>3163.8</v>
      </c>
      <c r="H159" s="360">
        <f aca="true" t="shared" si="31" ref="H159:I161">H160</f>
        <v>3163.8</v>
      </c>
      <c r="I159" s="361">
        <f t="shared" si="31"/>
        <v>3163.8</v>
      </c>
    </row>
    <row r="160" spans="1:9" s="287" customFormat="1" ht="25.5">
      <c r="A160" s="469">
        <v>149</v>
      </c>
      <c r="B160" s="473" t="s">
        <v>196</v>
      </c>
      <c r="C160" s="471" t="s">
        <v>353</v>
      </c>
      <c r="D160" s="471" t="s">
        <v>183</v>
      </c>
      <c r="E160" s="471"/>
      <c r="F160" s="472"/>
      <c r="G160" s="357">
        <f>G161</f>
        <v>3163.8</v>
      </c>
      <c r="H160" s="360">
        <f t="shared" si="31"/>
        <v>3163.8</v>
      </c>
      <c r="I160" s="361">
        <f t="shared" si="31"/>
        <v>3163.8</v>
      </c>
    </row>
    <row r="161" spans="1:9" s="287" customFormat="1" ht="12.75">
      <c r="A161" s="469">
        <v>150</v>
      </c>
      <c r="B161" s="414" t="s">
        <v>132</v>
      </c>
      <c r="C161" s="471" t="s">
        <v>353</v>
      </c>
      <c r="D161" s="471" t="s">
        <v>183</v>
      </c>
      <c r="E161" s="471">
        <v>10</v>
      </c>
      <c r="F161" s="472" t="s">
        <v>8</v>
      </c>
      <c r="G161" s="357">
        <f>G162</f>
        <v>3163.8</v>
      </c>
      <c r="H161" s="360">
        <f t="shared" si="31"/>
        <v>3163.8</v>
      </c>
      <c r="I161" s="361">
        <f t="shared" si="31"/>
        <v>3163.8</v>
      </c>
    </row>
    <row r="162" spans="1:9" s="287" customFormat="1" ht="12.75">
      <c r="A162" s="469">
        <v>151</v>
      </c>
      <c r="B162" s="414" t="s">
        <v>134</v>
      </c>
      <c r="C162" s="471" t="s">
        <v>353</v>
      </c>
      <c r="D162" s="471" t="s">
        <v>183</v>
      </c>
      <c r="E162" s="471">
        <v>10</v>
      </c>
      <c r="F162" s="472" t="s">
        <v>103</v>
      </c>
      <c r="G162" s="357">
        <v>3163.8</v>
      </c>
      <c r="H162" s="360">
        <v>3163.8</v>
      </c>
      <c r="I162" s="361">
        <v>3163.8</v>
      </c>
    </row>
    <row r="163" spans="1:9" s="287" customFormat="1" ht="12.75">
      <c r="A163" s="469">
        <v>152</v>
      </c>
      <c r="B163" s="414" t="s">
        <v>213</v>
      </c>
      <c r="C163" s="471" t="s">
        <v>353</v>
      </c>
      <c r="D163" s="471" t="s">
        <v>203</v>
      </c>
      <c r="E163" s="476"/>
      <c r="F163" s="476"/>
      <c r="G163" s="357">
        <f aca="true" t="shared" si="32" ref="G163:I164">G164</f>
        <v>222.8</v>
      </c>
      <c r="H163" s="360">
        <f t="shared" si="32"/>
        <v>222.8</v>
      </c>
      <c r="I163" s="361">
        <f t="shared" si="32"/>
        <v>222.8</v>
      </c>
    </row>
    <row r="164" spans="1:9" s="287" customFormat="1" ht="25.5">
      <c r="A164" s="469">
        <v>153</v>
      </c>
      <c r="B164" s="414" t="s">
        <v>221</v>
      </c>
      <c r="C164" s="471" t="s">
        <v>353</v>
      </c>
      <c r="D164" s="471" t="s">
        <v>222</v>
      </c>
      <c r="E164" s="476"/>
      <c r="F164" s="476"/>
      <c r="G164" s="357">
        <f t="shared" si="32"/>
        <v>222.8</v>
      </c>
      <c r="H164" s="360">
        <f t="shared" si="32"/>
        <v>222.8</v>
      </c>
      <c r="I164" s="361">
        <f t="shared" si="32"/>
        <v>222.8</v>
      </c>
    </row>
    <row r="165" spans="1:9" s="287" customFormat="1" ht="12.75">
      <c r="A165" s="469">
        <v>154</v>
      </c>
      <c r="B165" s="414" t="s">
        <v>132</v>
      </c>
      <c r="C165" s="471" t="s">
        <v>353</v>
      </c>
      <c r="D165" s="471" t="s">
        <v>222</v>
      </c>
      <c r="E165" s="471">
        <v>10</v>
      </c>
      <c r="F165" s="472" t="s">
        <v>8</v>
      </c>
      <c r="G165" s="357">
        <f>G166</f>
        <v>222.8</v>
      </c>
      <c r="H165" s="360">
        <f>H166</f>
        <v>222.8</v>
      </c>
      <c r="I165" s="361">
        <f>I166</f>
        <v>222.8</v>
      </c>
    </row>
    <row r="166" spans="1:9" s="287" customFormat="1" ht="12.75">
      <c r="A166" s="469">
        <v>155</v>
      </c>
      <c r="B166" s="414" t="s">
        <v>134</v>
      </c>
      <c r="C166" s="471" t="s">
        <v>353</v>
      </c>
      <c r="D166" s="471" t="s">
        <v>222</v>
      </c>
      <c r="E166" s="471">
        <v>10</v>
      </c>
      <c r="F166" s="472" t="s">
        <v>103</v>
      </c>
      <c r="G166" s="357">
        <v>222.8</v>
      </c>
      <c r="H166" s="360">
        <v>222.8</v>
      </c>
      <c r="I166" s="361">
        <v>222.8</v>
      </c>
    </row>
    <row r="167" spans="1:9" s="287" customFormat="1" ht="25.5">
      <c r="A167" s="469">
        <v>156</v>
      </c>
      <c r="B167" s="414" t="s">
        <v>224</v>
      </c>
      <c r="C167" s="471" t="s">
        <v>353</v>
      </c>
      <c r="D167" s="471" t="s">
        <v>209</v>
      </c>
      <c r="E167" s="472"/>
      <c r="F167" s="472"/>
      <c r="G167" s="357">
        <f>G168</f>
        <v>7612.9</v>
      </c>
      <c r="H167" s="360">
        <f aca="true" t="shared" si="33" ref="H167:I169">H168</f>
        <v>7612.9</v>
      </c>
      <c r="I167" s="361">
        <f t="shared" si="33"/>
        <v>7612.9</v>
      </c>
    </row>
    <row r="168" spans="1:9" s="287" customFormat="1" ht="12.75">
      <c r="A168" s="469">
        <v>157</v>
      </c>
      <c r="B168" s="414" t="s">
        <v>219</v>
      </c>
      <c r="C168" s="471" t="s">
        <v>353</v>
      </c>
      <c r="D168" s="471" t="s">
        <v>210</v>
      </c>
      <c r="E168" s="472"/>
      <c r="F168" s="472"/>
      <c r="G168" s="357">
        <f>G169</f>
        <v>7612.9</v>
      </c>
      <c r="H168" s="360">
        <f t="shared" si="33"/>
        <v>7612.9</v>
      </c>
      <c r="I168" s="361">
        <f t="shared" si="33"/>
        <v>7612.9</v>
      </c>
    </row>
    <row r="169" spans="1:9" s="287" customFormat="1" ht="12.75">
      <c r="A169" s="469">
        <v>158</v>
      </c>
      <c r="B169" s="414" t="s">
        <v>132</v>
      </c>
      <c r="C169" s="471" t="s">
        <v>353</v>
      </c>
      <c r="D169" s="471" t="s">
        <v>210</v>
      </c>
      <c r="E169" s="471">
        <v>10</v>
      </c>
      <c r="F169" s="472" t="s">
        <v>8</v>
      </c>
      <c r="G169" s="357">
        <f>G170</f>
        <v>7612.9</v>
      </c>
      <c r="H169" s="360">
        <f t="shared" si="33"/>
        <v>7612.9</v>
      </c>
      <c r="I169" s="361">
        <f t="shared" si="33"/>
        <v>7612.9</v>
      </c>
    </row>
    <row r="170" spans="1:9" s="287" customFormat="1" ht="12.75">
      <c r="A170" s="469">
        <v>159</v>
      </c>
      <c r="B170" s="414" t="s">
        <v>134</v>
      </c>
      <c r="C170" s="471" t="s">
        <v>353</v>
      </c>
      <c r="D170" s="471" t="s">
        <v>210</v>
      </c>
      <c r="E170" s="471">
        <v>10</v>
      </c>
      <c r="F170" s="472" t="s">
        <v>103</v>
      </c>
      <c r="G170" s="357">
        <v>7612.9</v>
      </c>
      <c r="H170" s="360">
        <v>7612.9</v>
      </c>
      <c r="I170" s="361">
        <v>7612.9</v>
      </c>
    </row>
    <row r="171" spans="1:9" s="287" customFormat="1" ht="153">
      <c r="A171" s="469">
        <v>160</v>
      </c>
      <c r="B171" s="473" t="s">
        <v>532</v>
      </c>
      <c r="C171" s="471" t="s">
        <v>342</v>
      </c>
      <c r="D171" s="471"/>
      <c r="E171" s="472"/>
      <c r="F171" s="472"/>
      <c r="G171" s="357">
        <f>G172+G176+G180</f>
        <v>119967.6</v>
      </c>
      <c r="H171" s="360">
        <f>H172+H176+H180</f>
        <v>119967.6</v>
      </c>
      <c r="I171" s="361">
        <f>I172+I176+I180</f>
        <v>119967.6</v>
      </c>
    </row>
    <row r="172" spans="1:9" s="287" customFormat="1" ht="38.25">
      <c r="A172" s="469">
        <v>161</v>
      </c>
      <c r="B172" s="473" t="s">
        <v>180</v>
      </c>
      <c r="C172" s="471" t="s">
        <v>342</v>
      </c>
      <c r="D172" s="471" t="s">
        <v>170</v>
      </c>
      <c r="E172" s="472"/>
      <c r="F172" s="472"/>
      <c r="G172" s="357">
        <f>G173</f>
        <v>17098.628</v>
      </c>
      <c r="H172" s="360">
        <f aca="true" t="shared" si="34" ref="H172:I174">H173</f>
        <v>17098.628</v>
      </c>
      <c r="I172" s="361">
        <f t="shared" si="34"/>
        <v>17098.628</v>
      </c>
    </row>
    <row r="173" spans="1:9" s="287" customFormat="1" ht="12.75">
      <c r="A173" s="469">
        <v>162</v>
      </c>
      <c r="B173" s="473" t="s">
        <v>195</v>
      </c>
      <c r="C173" s="471" t="s">
        <v>342</v>
      </c>
      <c r="D173" s="471" t="s">
        <v>140</v>
      </c>
      <c r="E173" s="472"/>
      <c r="F173" s="472"/>
      <c r="G173" s="357">
        <f>G174</f>
        <v>17098.628</v>
      </c>
      <c r="H173" s="360">
        <f t="shared" si="34"/>
        <v>17098.628</v>
      </c>
      <c r="I173" s="361">
        <f t="shared" si="34"/>
        <v>17098.628</v>
      </c>
    </row>
    <row r="174" spans="1:9" s="287" customFormat="1" ht="12.75">
      <c r="A174" s="469">
        <v>163</v>
      </c>
      <c r="B174" s="414" t="s">
        <v>51</v>
      </c>
      <c r="C174" s="471" t="s">
        <v>342</v>
      </c>
      <c r="D174" s="471" t="s">
        <v>140</v>
      </c>
      <c r="E174" s="472" t="s">
        <v>107</v>
      </c>
      <c r="F174" s="472" t="s">
        <v>8</v>
      </c>
      <c r="G174" s="357">
        <f>G175</f>
        <v>17098.628</v>
      </c>
      <c r="H174" s="360">
        <f t="shared" si="34"/>
        <v>17098.628</v>
      </c>
      <c r="I174" s="361">
        <f t="shared" si="34"/>
        <v>17098.628</v>
      </c>
    </row>
    <row r="175" spans="1:9" s="287" customFormat="1" ht="12.75">
      <c r="A175" s="469">
        <v>164</v>
      </c>
      <c r="B175" s="470" t="s">
        <v>53</v>
      </c>
      <c r="C175" s="471" t="s">
        <v>342</v>
      </c>
      <c r="D175" s="471" t="s">
        <v>140</v>
      </c>
      <c r="E175" s="472" t="s">
        <v>107</v>
      </c>
      <c r="F175" s="472" t="s">
        <v>11</v>
      </c>
      <c r="G175" s="357">
        <v>17098.628</v>
      </c>
      <c r="H175" s="357">
        <v>17098.628</v>
      </c>
      <c r="I175" s="358">
        <v>17098.628</v>
      </c>
    </row>
    <row r="176" spans="1:9" s="287" customFormat="1" ht="25.5">
      <c r="A176" s="469">
        <v>165</v>
      </c>
      <c r="B176" s="473" t="s">
        <v>510</v>
      </c>
      <c r="C176" s="471" t="s">
        <v>342</v>
      </c>
      <c r="D176" s="471" t="s">
        <v>182</v>
      </c>
      <c r="E176" s="472"/>
      <c r="F176" s="472"/>
      <c r="G176" s="357">
        <f aca="true" t="shared" si="35" ref="G176:I177">G177</f>
        <v>287.832</v>
      </c>
      <c r="H176" s="360">
        <f t="shared" si="35"/>
        <v>287.832</v>
      </c>
      <c r="I176" s="361">
        <f t="shared" si="35"/>
        <v>287.832</v>
      </c>
    </row>
    <row r="177" spans="1:9" s="287" customFormat="1" ht="25.5">
      <c r="A177" s="469">
        <v>166</v>
      </c>
      <c r="B177" s="473" t="s">
        <v>196</v>
      </c>
      <c r="C177" s="471" t="s">
        <v>342</v>
      </c>
      <c r="D177" s="471" t="s">
        <v>183</v>
      </c>
      <c r="E177" s="472"/>
      <c r="F177" s="472"/>
      <c r="G177" s="357">
        <f t="shared" si="35"/>
        <v>287.832</v>
      </c>
      <c r="H177" s="360">
        <f t="shared" si="35"/>
        <v>287.832</v>
      </c>
      <c r="I177" s="361">
        <f t="shared" si="35"/>
        <v>287.832</v>
      </c>
    </row>
    <row r="178" spans="1:9" s="287" customFormat="1" ht="12.75">
      <c r="A178" s="469">
        <v>167</v>
      </c>
      <c r="B178" s="414" t="s">
        <v>51</v>
      </c>
      <c r="C178" s="471" t="s">
        <v>342</v>
      </c>
      <c r="D178" s="471" t="s">
        <v>183</v>
      </c>
      <c r="E178" s="472" t="s">
        <v>107</v>
      </c>
      <c r="F178" s="472" t="s">
        <v>8</v>
      </c>
      <c r="G178" s="357">
        <f>G179</f>
        <v>287.832</v>
      </c>
      <c r="H178" s="360">
        <f>H179</f>
        <v>287.832</v>
      </c>
      <c r="I178" s="361">
        <f>I179</f>
        <v>287.832</v>
      </c>
    </row>
    <row r="179" spans="1:9" s="287" customFormat="1" ht="12.75">
      <c r="A179" s="469">
        <v>168</v>
      </c>
      <c r="B179" s="470" t="s">
        <v>53</v>
      </c>
      <c r="C179" s="471" t="s">
        <v>342</v>
      </c>
      <c r="D179" s="471" t="s">
        <v>183</v>
      </c>
      <c r="E179" s="472" t="s">
        <v>107</v>
      </c>
      <c r="F179" s="472" t="s">
        <v>11</v>
      </c>
      <c r="G179" s="357">
        <v>287.832</v>
      </c>
      <c r="H179" s="357">
        <v>287.832</v>
      </c>
      <c r="I179" s="358">
        <v>287.832</v>
      </c>
    </row>
    <row r="180" spans="1:9" s="287" customFormat="1" ht="25.5">
      <c r="A180" s="469">
        <v>169</v>
      </c>
      <c r="B180" s="414" t="s">
        <v>224</v>
      </c>
      <c r="C180" s="471" t="s">
        <v>342</v>
      </c>
      <c r="D180" s="471" t="s">
        <v>209</v>
      </c>
      <c r="E180" s="472"/>
      <c r="F180" s="472"/>
      <c r="G180" s="357">
        <f>G181</f>
        <v>102581.14</v>
      </c>
      <c r="H180" s="360">
        <f aca="true" t="shared" si="36" ref="H180:I182">H181</f>
        <v>102581.14</v>
      </c>
      <c r="I180" s="361">
        <f t="shared" si="36"/>
        <v>102581.14</v>
      </c>
    </row>
    <row r="181" spans="1:9" s="287" customFormat="1" ht="12.75">
      <c r="A181" s="469">
        <v>170</v>
      </c>
      <c r="B181" s="414" t="s">
        <v>219</v>
      </c>
      <c r="C181" s="471" t="s">
        <v>342</v>
      </c>
      <c r="D181" s="471" t="s">
        <v>210</v>
      </c>
      <c r="E181" s="472"/>
      <c r="F181" s="472"/>
      <c r="G181" s="357">
        <f>G182</f>
        <v>102581.14</v>
      </c>
      <c r="H181" s="360">
        <f t="shared" si="36"/>
        <v>102581.14</v>
      </c>
      <c r="I181" s="361">
        <f t="shared" si="36"/>
        <v>102581.14</v>
      </c>
    </row>
    <row r="182" spans="1:9" s="287" customFormat="1" ht="12.75">
      <c r="A182" s="469">
        <v>171</v>
      </c>
      <c r="B182" s="414" t="s">
        <v>51</v>
      </c>
      <c r="C182" s="471" t="s">
        <v>342</v>
      </c>
      <c r="D182" s="471" t="s">
        <v>210</v>
      </c>
      <c r="E182" s="472" t="s">
        <v>107</v>
      </c>
      <c r="F182" s="472" t="s">
        <v>8</v>
      </c>
      <c r="G182" s="357">
        <f>G183</f>
        <v>102581.14</v>
      </c>
      <c r="H182" s="360">
        <f t="shared" si="36"/>
        <v>102581.14</v>
      </c>
      <c r="I182" s="361">
        <f t="shared" si="36"/>
        <v>102581.14</v>
      </c>
    </row>
    <row r="183" spans="1:9" s="287" customFormat="1" ht="12.75">
      <c r="A183" s="469">
        <v>172</v>
      </c>
      <c r="B183" s="470" t="s">
        <v>53</v>
      </c>
      <c r="C183" s="471" t="s">
        <v>342</v>
      </c>
      <c r="D183" s="471" t="s">
        <v>210</v>
      </c>
      <c r="E183" s="472" t="s">
        <v>107</v>
      </c>
      <c r="F183" s="472" t="s">
        <v>11</v>
      </c>
      <c r="G183" s="357">
        <v>102581.14</v>
      </c>
      <c r="H183" s="357">
        <v>102581.14</v>
      </c>
      <c r="I183" s="358">
        <v>102581.14</v>
      </c>
    </row>
    <row r="184" spans="1:9" s="287" customFormat="1" ht="67.5" customHeight="1">
      <c r="A184" s="469">
        <v>173</v>
      </c>
      <c r="B184" s="473" t="s">
        <v>693</v>
      </c>
      <c r="C184" s="471" t="s">
        <v>458</v>
      </c>
      <c r="D184" s="471"/>
      <c r="E184" s="472"/>
      <c r="F184" s="476"/>
      <c r="G184" s="357">
        <f>G185+G189+G193+G197</f>
        <v>8318.900000000001</v>
      </c>
      <c r="H184" s="360">
        <f>H185+H189+H193+H197</f>
        <v>8318.900000000001</v>
      </c>
      <c r="I184" s="361">
        <f>I185+I189+I193+I197</f>
        <v>8318.900000000001</v>
      </c>
    </row>
    <row r="185" spans="1:9" s="287" customFormat="1" ht="38.25">
      <c r="A185" s="469">
        <v>174</v>
      </c>
      <c r="B185" s="473" t="s">
        <v>180</v>
      </c>
      <c r="C185" s="471" t="s">
        <v>458</v>
      </c>
      <c r="D185" s="471" t="s">
        <v>170</v>
      </c>
      <c r="E185" s="472"/>
      <c r="F185" s="476"/>
      <c r="G185" s="357">
        <f>G186</f>
        <v>163.116</v>
      </c>
      <c r="H185" s="360">
        <f aca="true" t="shared" si="37" ref="H185:I187">H186</f>
        <v>163.116</v>
      </c>
      <c r="I185" s="361">
        <f t="shared" si="37"/>
        <v>163.116</v>
      </c>
    </row>
    <row r="186" spans="1:9" s="287" customFormat="1" ht="12.75">
      <c r="A186" s="469">
        <v>175</v>
      </c>
      <c r="B186" s="473" t="s">
        <v>195</v>
      </c>
      <c r="C186" s="471" t="s">
        <v>458</v>
      </c>
      <c r="D186" s="471" t="s">
        <v>140</v>
      </c>
      <c r="E186" s="472"/>
      <c r="F186" s="476"/>
      <c r="G186" s="357">
        <f>G187</f>
        <v>163.116</v>
      </c>
      <c r="H186" s="360">
        <f t="shared" si="37"/>
        <v>163.116</v>
      </c>
      <c r="I186" s="361">
        <f t="shared" si="37"/>
        <v>163.116</v>
      </c>
    </row>
    <row r="187" spans="1:9" s="287" customFormat="1" ht="12.75">
      <c r="A187" s="469">
        <v>176</v>
      </c>
      <c r="B187" s="414" t="s">
        <v>51</v>
      </c>
      <c r="C187" s="471" t="s">
        <v>458</v>
      </c>
      <c r="D187" s="471" t="s">
        <v>140</v>
      </c>
      <c r="E187" s="472" t="s">
        <v>107</v>
      </c>
      <c r="F187" s="472" t="s">
        <v>8</v>
      </c>
      <c r="G187" s="357">
        <f>G188</f>
        <v>163.116</v>
      </c>
      <c r="H187" s="360">
        <f t="shared" si="37"/>
        <v>163.116</v>
      </c>
      <c r="I187" s="361">
        <f t="shared" si="37"/>
        <v>163.116</v>
      </c>
    </row>
    <row r="188" spans="1:9" s="287" customFormat="1" ht="12.75">
      <c r="A188" s="469">
        <v>177</v>
      </c>
      <c r="B188" s="414" t="s">
        <v>56</v>
      </c>
      <c r="C188" s="471" t="s">
        <v>458</v>
      </c>
      <c r="D188" s="471" t="s">
        <v>140</v>
      </c>
      <c r="E188" s="472" t="s">
        <v>107</v>
      </c>
      <c r="F188" s="472" t="s">
        <v>109</v>
      </c>
      <c r="G188" s="357">
        <v>163.116</v>
      </c>
      <c r="H188" s="357">
        <v>163.116</v>
      </c>
      <c r="I188" s="358">
        <v>163.116</v>
      </c>
    </row>
    <row r="189" spans="1:9" s="287" customFormat="1" ht="25.5">
      <c r="A189" s="469">
        <v>178</v>
      </c>
      <c r="B189" s="473" t="s">
        <v>510</v>
      </c>
      <c r="C189" s="471" t="s">
        <v>458</v>
      </c>
      <c r="D189" s="471" t="s">
        <v>182</v>
      </c>
      <c r="E189" s="472"/>
      <c r="F189" s="476"/>
      <c r="G189" s="357">
        <f>G190</f>
        <v>4758.104</v>
      </c>
      <c r="H189" s="360">
        <f aca="true" t="shared" si="38" ref="H189:I191">H190</f>
        <v>4758.104</v>
      </c>
      <c r="I189" s="361">
        <f t="shared" si="38"/>
        <v>4758.104</v>
      </c>
    </row>
    <row r="190" spans="1:9" s="287" customFormat="1" ht="25.5">
      <c r="A190" s="469">
        <v>179</v>
      </c>
      <c r="B190" s="473" t="s">
        <v>196</v>
      </c>
      <c r="C190" s="471" t="s">
        <v>458</v>
      </c>
      <c r="D190" s="471" t="s">
        <v>183</v>
      </c>
      <c r="E190" s="472"/>
      <c r="F190" s="476"/>
      <c r="G190" s="357">
        <f>G191</f>
        <v>4758.104</v>
      </c>
      <c r="H190" s="360">
        <f t="shared" si="38"/>
        <v>4758.104</v>
      </c>
      <c r="I190" s="361">
        <f t="shared" si="38"/>
        <v>4758.104</v>
      </c>
    </row>
    <row r="191" spans="1:9" s="287" customFormat="1" ht="12.75">
      <c r="A191" s="469">
        <v>180</v>
      </c>
      <c r="B191" s="414" t="s">
        <v>51</v>
      </c>
      <c r="C191" s="471" t="s">
        <v>458</v>
      </c>
      <c r="D191" s="471" t="s">
        <v>183</v>
      </c>
      <c r="E191" s="472" t="s">
        <v>107</v>
      </c>
      <c r="F191" s="472" t="s">
        <v>8</v>
      </c>
      <c r="G191" s="629">
        <f>G192</f>
        <v>4758.104</v>
      </c>
      <c r="H191" s="360">
        <f t="shared" si="38"/>
        <v>4758.104</v>
      </c>
      <c r="I191" s="361">
        <f t="shared" si="38"/>
        <v>4758.104</v>
      </c>
    </row>
    <row r="192" spans="1:9" s="287" customFormat="1" ht="12.75">
      <c r="A192" s="469">
        <v>181</v>
      </c>
      <c r="B192" s="414" t="s">
        <v>56</v>
      </c>
      <c r="C192" s="471" t="s">
        <v>458</v>
      </c>
      <c r="D192" s="471" t="s">
        <v>183</v>
      </c>
      <c r="E192" s="472" t="s">
        <v>107</v>
      </c>
      <c r="F192" s="472" t="s">
        <v>109</v>
      </c>
      <c r="G192" s="357">
        <v>4758.104</v>
      </c>
      <c r="H192" s="357">
        <v>4758.104</v>
      </c>
      <c r="I192" s="358">
        <v>4758.104</v>
      </c>
    </row>
    <row r="193" spans="1:9" s="287" customFormat="1" ht="12.75">
      <c r="A193" s="469">
        <v>182</v>
      </c>
      <c r="B193" s="414" t="s">
        <v>213</v>
      </c>
      <c r="C193" s="471" t="s">
        <v>458</v>
      </c>
      <c r="D193" s="471" t="s">
        <v>203</v>
      </c>
      <c r="E193" s="476"/>
      <c r="F193" s="476"/>
      <c r="G193" s="357">
        <f>G194</f>
        <v>485.881</v>
      </c>
      <c r="H193" s="360">
        <f aca="true" t="shared" si="39" ref="H193:I195">H194</f>
        <v>485.881</v>
      </c>
      <c r="I193" s="361">
        <f t="shared" si="39"/>
        <v>485.881</v>
      </c>
    </row>
    <row r="194" spans="1:9" s="287" customFormat="1" ht="25.5">
      <c r="A194" s="469">
        <v>183</v>
      </c>
      <c r="B194" s="414" t="s">
        <v>221</v>
      </c>
      <c r="C194" s="471" t="s">
        <v>458</v>
      </c>
      <c r="D194" s="471" t="s">
        <v>222</v>
      </c>
      <c r="E194" s="476"/>
      <c r="F194" s="476"/>
      <c r="G194" s="357">
        <f>G195</f>
        <v>485.881</v>
      </c>
      <c r="H194" s="360">
        <f t="shared" si="39"/>
        <v>485.881</v>
      </c>
      <c r="I194" s="361">
        <f t="shared" si="39"/>
        <v>485.881</v>
      </c>
    </row>
    <row r="195" spans="1:9" s="287" customFormat="1" ht="12.75">
      <c r="A195" s="469">
        <v>184</v>
      </c>
      <c r="B195" s="414" t="s">
        <v>51</v>
      </c>
      <c r="C195" s="471" t="s">
        <v>458</v>
      </c>
      <c r="D195" s="471" t="s">
        <v>222</v>
      </c>
      <c r="E195" s="472" t="s">
        <v>107</v>
      </c>
      <c r="F195" s="472" t="s">
        <v>8</v>
      </c>
      <c r="G195" s="357">
        <f>G196</f>
        <v>485.881</v>
      </c>
      <c r="H195" s="360">
        <f t="shared" si="39"/>
        <v>485.881</v>
      </c>
      <c r="I195" s="361">
        <f t="shared" si="39"/>
        <v>485.881</v>
      </c>
    </row>
    <row r="196" spans="1:9" s="287" customFormat="1" ht="12.75">
      <c r="A196" s="469">
        <v>185</v>
      </c>
      <c r="B196" s="414" t="s">
        <v>56</v>
      </c>
      <c r="C196" s="471" t="s">
        <v>458</v>
      </c>
      <c r="D196" s="471" t="s">
        <v>222</v>
      </c>
      <c r="E196" s="472" t="s">
        <v>107</v>
      </c>
      <c r="F196" s="472" t="s">
        <v>109</v>
      </c>
      <c r="G196" s="357">
        <v>485.881</v>
      </c>
      <c r="H196" s="357">
        <v>485.881</v>
      </c>
      <c r="I196" s="358">
        <v>485.881</v>
      </c>
    </row>
    <row r="197" spans="1:9" s="287" customFormat="1" ht="25.5">
      <c r="A197" s="469">
        <v>186</v>
      </c>
      <c r="B197" s="414" t="s">
        <v>224</v>
      </c>
      <c r="C197" s="471" t="s">
        <v>458</v>
      </c>
      <c r="D197" s="471" t="s">
        <v>209</v>
      </c>
      <c r="E197" s="472"/>
      <c r="F197" s="472"/>
      <c r="G197" s="357">
        <f>G199</f>
        <v>2911.799</v>
      </c>
      <c r="H197" s="360">
        <f aca="true" t="shared" si="40" ref="H197:I199">H198</f>
        <v>2911.799</v>
      </c>
      <c r="I197" s="361">
        <f t="shared" si="40"/>
        <v>2911.799</v>
      </c>
    </row>
    <row r="198" spans="1:9" s="287" customFormat="1" ht="12.75">
      <c r="A198" s="469">
        <v>187</v>
      </c>
      <c r="B198" s="414" t="s">
        <v>219</v>
      </c>
      <c r="C198" s="471" t="s">
        <v>458</v>
      </c>
      <c r="D198" s="471" t="s">
        <v>210</v>
      </c>
      <c r="E198" s="472"/>
      <c r="F198" s="472"/>
      <c r="G198" s="357">
        <f>G199</f>
        <v>2911.799</v>
      </c>
      <c r="H198" s="360">
        <f t="shared" si="40"/>
        <v>2911.799</v>
      </c>
      <c r="I198" s="361">
        <f t="shared" si="40"/>
        <v>2911.799</v>
      </c>
    </row>
    <row r="199" spans="1:9" s="287" customFormat="1" ht="12.75">
      <c r="A199" s="469">
        <v>188</v>
      </c>
      <c r="B199" s="414" t="s">
        <v>51</v>
      </c>
      <c r="C199" s="471" t="s">
        <v>458</v>
      </c>
      <c r="D199" s="471" t="s">
        <v>210</v>
      </c>
      <c r="E199" s="472" t="s">
        <v>107</v>
      </c>
      <c r="F199" s="472" t="s">
        <v>8</v>
      </c>
      <c r="G199" s="357">
        <f>G200</f>
        <v>2911.799</v>
      </c>
      <c r="H199" s="360">
        <f t="shared" si="40"/>
        <v>2911.799</v>
      </c>
      <c r="I199" s="361">
        <f t="shared" si="40"/>
        <v>2911.799</v>
      </c>
    </row>
    <row r="200" spans="1:9" s="287" customFormat="1" ht="12.75">
      <c r="A200" s="469">
        <v>189</v>
      </c>
      <c r="B200" s="414" t="s">
        <v>56</v>
      </c>
      <c r="C200" s="471" t="s">
        <v>458</v>
      </c>
      <c r="D200" s="471" t="s">
        <v>210</v>
      </c>
      <c r="E200" s="472" t="s">
        <v>107</v>
      </c>
      <c r="F200" s="472" t="s">
        <v>109</v>
      </c>
      <c r="G200" s="357">
        <v>2911.799</v>
      </c>
      <c r="H200" s="357">
        <v>2911.799</v>
      </c>
      <c r="I200" s="358">
        <v>2911.799</v>
      </c>
    </row>
    <row r="201" spans="1:9" s="287" customFormat="1" ht="51">
      <c r="A201" s="469">
        <v>190</v>
      </c>
      <c r="B201" s="473" t="s">
        <v>774</v>
      </c>
      <c r="C201" s="471" t="s">
        <v>554</v>
      </c>
      <c r="D201" s="471"/>
      <c r="E201" s="472"/>
      <c r="F201" s="476"/>
      <c r="G201" s="357">
        <f>G202</f>
        <v>2010.25</v>
      </c>
      <c r="H201" s="357">
        <f>H202</f>
        <v>1644.75</v>
      </c>
      <c r="I201" s="358">
        <f>I202</f>
        <v>1644.75</v>
      </c>
    </row>
    <row r="202" spans="1:9" s="287" customFormat="1" ht="25.5">
      <c r="A202" s="469">
        <v>191</v>
      </c>
      <c r="B202" s="473" t="s">
        <v>510</v>
      </c>
      <c r="C202" s="471" t="s">
        <v>554</v>
      </c>
      <c r="D202" s="471" t="s">
        <v>182</v>
      </c>
      <c r="E202" s="472"/>
      <c r="F202" s="476"/>
      <c r="G202" s="357">
        <f>G203</f>
        <v>2010.25</v>
      </c>
      <c r="H202" s="360">
        <f aca="true" t="shared" si="41" ref="H202:I204">H203</f>
        <v>1644.75</v>
      </c>
      <c r="I202" s="361">
        <f t="shared" si="41"/>
        <v>1644.75</v>
      </c>
    </row>
    <row r="203" spans="1:9" s="287" customFormat="1" ht="25.5">
      <c r="A203" s="469">
        <v>192</v>
      </c>
      <c r="B203" s="473" t="s">
        <v>196</v>
      </c>
      <c r="C203" s="471" t="s">
        <v>554</v>
      </c>
      <c r="D203" s="471" t="s">
        <v>183</v>
      </c>
      <c r="E203" s="472"/>
      <c r="F203" s="476"/>
      <c r="G203" s="357">
        <f>G204</f>
        <v>2010.25</v>
      </c>
      <c r="H203" s="360">
        <f t="shared" si="41"/>
        <v>1644.75</v>
      </c>
      <c r="I203" s="361">
        <f t="shared" si="41"/>
        <v>1644.75</v>
      </c>
    </row>
    <row r="204" spans="1:9" s="287" customFormat="1" ht="12.75">
      <c r="A204" s="469">
        <v>193</v>
      </c>
      <c r="B204" s="414" t="s">
        <v>51</v>
      </c>
      <c r="C204" s="471" t="s">
        <v>554</v>
      </c>
      <c r="D204" s="471" t="s">
        <v>183</v>
      </c>
      <c r="E204" s="472" t="s">
        <v>107</v>
      </c>
      <c r="F204" s="472" t="s">
        <v>8</v>
      </c>
      <c r="G204" s="629">
        <f>G205</f>
        <v>2010.25</v>
      </c>
      <c r="H204" s="360">
        <f t="shared" si="41"/>
        <v>1644.75</v>
      </c>
      <c r="I204" s="361">
        <f t="shared" si="41"/>
        <v>1644.75</v>
      </c>
    </row>
    <row r="205" spans="1:9" s="287" customFormat="1" ht="12.75">
      <c r="A205" s="469">
        <v>194</v>
      </c>
      <c r="B205" s="414" t="s">
        <v>55</v>
      </c>
      <c r="C205" s="471" t="s">
        <v>554</v>
      </c>
      <c r="D205" s="471" t="s">
        <v>183</v>
      </c>
      <c r="E205" s="472" t="s">
        <v>107</v>
      </c>
      <c r="F205" s="472" t="s">
        <v>144</v>
      </c>
      <c r="G205" s="357">
        <v>2010.25</v>
      </c>
      <c r="H205" s="357">
        <v>1644.75</v>
      </c>
      <c r="I205" s="358">
        <v>1644.75</v>
      </c>
    </row>
    <row r="206" spans="1:9" s="287" customFormat="1" ht="51">
      <c r="A206" s="469">
        <v>195</v>
      </c>
      <c r="B206" s="410" t="s">
        <v>847</v>
      </c>
      <c r="C206" s="426" t="s">
        <v>849</v>
      </c>
      <c r="D206" s="426"/>
      <c r="E206" s="412"/>
      <c r="F206" s="362"/>
      <c r="G206" s="330">
        <f aca="true" t="shared" si="42" ref="G206:I209">G207</f>
        <v>65</v>
      </c>
      <c r="H206" s="357">
        <f t="shared" si="42"/>
        <v>65</v>
      </c>
      <c r="I206" s="358">
        <f t="shared" si="42"/>
        <v>65</v>
      </c>
    </row>
    <row r="207" spans="1:9" s="287" customFormat="1" ht="25.5">
      <c r="A207" s="469">
        <v>196</v>
      </c>
      <c r="B207" s="410" t="s">
        <v>224</v>
      </c>
      <c r="C207" s="426" t="s">
        <v>849</v>
      </c>
      <c r="D207" s="426" t="s">
        <v>209</v>
      </c>
      <c r="E207" s="412"/>
      <c r="F207" s="362"/>
      <c r="G207" s="330">
        <f t="shared" si="42"/>
        <v>65</v>
      </c>
      <c r="H207" s="357">
        <f t="shared" si="42"/>
        <v>65</v>
      </c>
      <c r="I207" s="358">
        <f t="shared" si="42"/>
        <v>65</v>
      </c>
    </row>
    <row r="208" spans="1:9" s="287" customFormat="1" ht="12.75">
      <c r="A208" s="469">
        <v>197</v>
      </c>
      <c r="B208" s="410" t="s">
        <v>219</v>
      </c>
      <c r="C208" s="426" t="s">
        <v>849</v>
      </c>
      <c r="D208" s="426" t="s">
        <v>210</v>
      </c>
      <c r="E208" s="412"/>
      <c r="F208" s="362"/>
      <c r="G208" s="330">
        <f t="shared" si="42"/>
        <v>65</v>
      </c>
      <c r="H208" s="357">
        <f t="shared" si="42"/>
        <v>65</v>
      </c>
      <c r="I208" s="358">
        <f t="shared" si="42"/>
        <v>65</v>
      </c>
    </row>
    <row r="209" spans="1:9" s="287" customFormat="1" ht="12.75">
      <c r="A209" s="469">
        <v>198</v>
      </c>
      <c r="B209" s="414" t="s">
        <v>51</v>
      </c>
      <c r="C209" s="426" t="s">
        <v>849</v>
      </c>
      <c r="D209" s="426" t="s">
        <v>210</v>
      </c>
      <c r="E209" s="472" t="s">
        <v>107</v>
      </c>
      <c r="F209" s="472" t="s">
        <v>8</v>
      </c>
      <c r="G209" s="330">
        <f t="shared" si="42"/>
        <v>65</v>
      </c>
      <c r="H209" s="357">
        <f t="shared" si="42"/>
        <v>65</v>
      </c>
      <c r="I209" s="358">
        <f t="shared" si="42"/>
        <v>65</v>
      </c>
    </row>
    <row r="210" spans="1:9" s="287" customFormat="1" ht="12.75">
      <c r="A210" s="469">
        <v>199</v>
      </c>
      <c r="B210" s="414" t="s">
        <v>405</v>
      </c>
      <c r="C210" s="426" t="s">
        <v>849</v>
      </c>
      <c r="D210" s="426" t="s">
        <v>210</v>
      </c>
      <c r="E210" s="472" t="s">
        <v>107</v>
      </c>
      <c r="F210" s="472" t="s">
        <v>103</v>
      </c>
      <c r="G210" s="330">
        <v>65</v>
      </c>
      <c r="H210" s="357">
        <v>65</v>
      </c>
      <c r="I210" s="358">
        <v>65</v>
      </c>
    </row>
    <row r="211" spans="1:9" s="287" customFormat="1" ht="63.75">
      <c r="A211" s="469">
        <v>200</v>
      </c>
      <c r="B211" s="410" t="s">
        <v>917</v>
      </c>
      <c r="C211" s="426" t="s">
        <v>918</v>
      </c>
      <c r="D211" s="426"/>
      <c r="E211" s="412"/>
      <c r="F211" s="362"/>
      <c r="G211" s="330">
        <f aca="true" t="shared" si="43" ref="G211:I214">G212</f>
        <v>1392.6</v>
      </c>
      <c r="H211" s="357">
        <f t="shared" si="43"/>
        <v>1392.6</v>
      </c>
      <c r="I211" s="358">
        <f t="shared" si="43"/>
        <v>1392.6</v>
      </c>
    </row>
    <row r="212" spans="1:9" s="287" customFormat="1" ht="25.5">
      <c r="A212" s="469">
        <v>201</v>
      </c>
      <c r="B212" s="410" t="s">
        <v>224</v>
      </c>
      <c r="C212" s="426" t="s">
        <v>918</v>
      </c>
      <c r="D212" s="426" t="s">
        <v>209</v>
      </c>
      <c r="E212" s="412"/>
      <c r="F212" s="362"/>
      <c r="G212" s="330">
        <f t="shared" si="43"/>
        <v>1392.6</v>
      </c>
      <c r="H212" s="357">
        <f t="shared" si="43"/>
        <v>1392.6</v>
      </c>
      <c r="I212" s="358">
        <f t="shared" si="43"/>
        <v>1392.6</v>
      </c>
    </row>
    <row r="213" spans="1:9" s="287" customFormat="1" ht="12.75">
      <c r="A213" s="469">
        <v>202</v>
      </c>
      <c r="B213" s="410" t="s">
        <v>219</v>
      </c>
      <c r="C213" s="426" t="s">
        <v>918</v>
      </c>
      <c r="D213" s="426" t="s">
        <v>210</v>
      </c>
      <c r="E213" s="412"/>
      <c r="F213" s="362"/>
      <c r="G213" s="330">
        <f t="shared" si="43"/>
        <v>1392.6</v>
      </c>
      <c r="H213" s="357">
        <f t="shared" si="43"/>
        <v>1392.6</v>
      </c>
      <c r="I213" s="358">
        <f t="shared" si="43"/>
        <v>1392.6</v>
      </c>
    </row>
    <row r="214" spans="1:9" s="287" customFormat="1" ht="12.75">
      <c r="A214" s="469">
        <v>203</v>
      </c>
      <c r="B214" s="414" t="s">
        <v>51</v>
      </c>
      <c r="C214" s="426" t="s">
        <v>918</v>
      </c>
      <c r="D214" s="426" t="s">
        <v>210</v>
      </c>
      <c r="E214" s="472" t="s">
        <v>107</v>
      </c>
      <c r="F214" s="472" t="s">
        <v>8</v>
      </c>
      <c r="G214" s="357">
        <f t="shared" si="43"/>
        <v>1392.6</v>
      </c>
      <c r="H214" s="357">
        <f t="shared" si="43"/>
        <v>1392.6</v>
      </c>
      <c r="I214" s="358">
        <f t="shared" si="43"/>
        <v>1392.6</v>
      </c>
    </row>
    <row r="215" spans="1:9" s="287" customFormat="1" ht="12.75">
      <c r="A215" s="469">
        <v>204</v>
      </c>
      <c r="B215" s="470" t="s">
        <v>53</v>
      </c>
      <c r="C215" s="426" t="s">
        <v>918</v>
      </c>
      <c r="D215" s="426" t="s">
        <v>210</v>
      </c>
      <c r="E215" s="472" t="s">
        <v>107</v>
      </c>
      <c r="F215" s="472" t="s">
        <v>11</v>
      </c>
      <c r="G215" s="357">
        <v>1392.6</v>
      </c>
      <c r="H215" s="357">
        <v>1392.6</v>
      </c>
      <c r="I215" s="358">
        <v>1392.6</v>
      </c>
    </row>
    <row r="216" spans="1:9" s="287" customFormat="1" ht="25.5">
      <c r="A216" s="469">
        <v>205</v>
      </c>
      <c r="B216" s="470" t="s">
        <v>424</v>
      </c>
      <c r="C216" s="471" t="s">
        <v>348</v>
      </c>
      <c r="D216" s="471"/>
      <c r="E216" s="472"/>
      <c r="F216" s="472"/>
      <c r="G216" s="357">
        <f>G230+G217</f>
        <v>2118.8</v>
      </c>
      <c r="H216" s="357">
        <f>H230+H217</f>
        <v>2111.1</v>
      </c>
      <c r="I216" s="358">
        <f>I230+I217</f>
        <v>2014.8000000000002</v>
      </c>
    </row>
    <row r="217" spans="1:9" s="287" customFormat="1" ht="114.75">
      <c r="A217" s="469">
        <v>206</v>
      </c>
      <c r="B217" s="410" t="s">
        <v>786</v>
      </c>
      <c r="C217" s="412" t="s">
        <v>787</v>
      </c>
      <c r="D217" s="412"/>
      <c r="E217" s="412"/>
      <c r="F217" s="362"/>
      <c r="G217" s="311">
        <f>G218+G222+G226</f>
        <v>2091.4</v>
      </c>
      <c r="H217" s="311">
        <f>H218+H222+H226</f>
        <v>2083.7</v>
      </c>
      <c r="I217" s="314">
        <f>I218+I222+I226</f>
        <v>1987.4</v>
      </c>
    </row>
    <row r="218" spans="1:9" s="287" customFormat="1" ht="38.25">
      <c r="A218" s="469">
        <v>207</v>
      </c>
      <c r="B218" s="410" t="s">
        <v>242</v>
      </c>
      <c r="C218" s="412" t="s">
        <v>787</v>
      </c>
      <c r="D218" s="412" t="s">
        <v>170</v>
      </c>
      <c r="E218" s="412"/>
      <c r="F218" s="362"/>
      <c r="G218" s="311">
        <f>G219</f>
        <v>60.2</v>
      </c>
      <c r="H218" s="311">
        <f aca="true" t="shared" si="44" ref="H218:I220">H219</f>
        <v>60.2</v>
      </c>
      <c r="I218" s="314">
        <f t="shared" si="44"/>
        <v>60.2</v>
      </c>
    </row>
    <row r="219" spans="1:9" s="287" customFormat="1" ht="12.75">
      <c r="A219" s="469">
        <v>208</v>
      </c>
      <c r="B219" s="410" t="s">
        <v>202</v>
      </c>
      <c r="C219" s="412" t="s">
        <v>787</v>
      </c>
      <c r="D219" s="412" t="s">
        <v>122</v>
      </c>
      <c r="E219" s="412"/>
      <c r="F219" s="362"/>
      <c r="G219" s="311">
        <f>G220</f>
        <v>60.2</v>
      </c>
      <c r="H219" s="311">
        <f t="shared" si="44"/>
        <v>60.2</v>
      </c>
      <c r="I219" s="314">
        <f t="shared" si="44"/>
        <v>60.2</v>
      </c>
    </row>
    <row r="220" spans="1:9" s="287" customFormat="1" ht="12.75">
      <c r="A220" s="469">
        <v>209</v>
      </c>
      <c r="B220" s="414" t="s">
        <v>37</v>
      </c>
      <c r="C220" s="412" t="s">
        <v>787</v>
      </c>
      <c r="D220" s="412" t="s">
        <v>122</v>
      </c>
      <c r="E220" s="472" t="s">
        <v>11</v>
      </c>
      <c r="F220" s="478" t="s">
        <v>8</v>
      </c>
      <c r="G220" s="311">
        <f>G221</f>
        <v>60.2</v>
      </c>
      <c r="H220" s="311">
        <f t="shared" si="44"/>
        <v>60.2</v>
      </c>
      <c r="I220" s="314">
        <f t="shared" si="44"/>
        <v>60.2</v>
      </c>
    </row>
    <row r="221" spans="1:9" s="287" customFormat="1" ht="12.75">
      <c r="A221" s="469">
        <v>210</v>
      </c>
      <c r="B221" s="414" t="s">
        <v>26</v>
      </c>
      <c r="C221" s="412" t="s">
        <v>787</v>
      </c>
      <c r="D221" s="412" t="s">
        <v>122</v>
      </c>
      <c r="E221" s="478" t="s">
        <v>11</v>
      </c>
      <c r="F221" s="479">
        <v>13</v>
      </c>
      <c r="G221" s="311">
        <v>60.2</v>
      </c>
      <c r="H221" s="311">
        <v>60.2</v>
      </c>
      <c r="I221" s="358">
        <v>60.2</v>
      </c>
    </row>
    <row r="222" spans="1:9" s="287" customFormat="1" ht="25.5">
      <c r="A222" s="469">
        <v>211</v>
      </c>
      <c r="B222" s="413" t="s">
        <v>510</v>
      </c>
      <c r="C222" s="412" t="s">
        <v>787</v>
      </c>
      <c r="D222" s="412" t="s">
        <v>182</v>
      </c>
      <c r="E222" s="412"/>
      <c r="F222" s="362"/>
      <c r="G222" s="311">
        <f aca="true" t="shared" si="45" ref="G222:I224">G223</f>
        <v>1.5</v>
      </c>
      <c r="H222" s="311">
        <f t="shared" si="45"/>
        <v>1.5</v>
      </c>
      <c r="I222" s="358">
        <f t="shared" si="45"/>
        <v>1.5</v>
      </c>
    </row>
    <row r="223" spans="1:9" s="287" customFormat="1" ht="25.5">
      <c r="A223" s="469">
        <v>212</v>
      </c>
      <c r="B223" s="410" t="s">
        <v>223</v>
      </c>
      <c r="C223" s="412" t="s">
        <v>787</v>
      </c>
      <c r="D223" s="412" t="s">
        <v>183</v>
      </c>
      <c r="E223" s="412"/>
      <c r="F223" s="362"/>
      <c r="G223" s="311">
        <f t="shared" si="45"/>
        <v>1.5</v>
      </c>
      <c r="H223" s="311">
        <f t="shared" si="45"/>
        <v>1.5</v>
      </c>
      <c r="I223" s="358">
        <f t="shared" si="45"/>
        <v>1.5</v>
      </c>
    </row>
    <row r="224" spans="1:9" s="287" customFormat="1" ht="12.75">
      <c r="A224" s="469">
        <v>213</v>
      </c>
      <c r="B224" s="414" t="s">
        <v>37</v>
      </c>
      <c r="C224" s="412" t="s">
        <v>787</v>
      </c>
      <c r="D224" s="412" t="s">
        <v>183</v>
      </c>
      <c r="E224" s="472" t="s">
        <v>11</v>
      </c>
      <c r="F224" s="478" t="s">
        <v>8</v>
      </c>
      <c r="G224" s="357">
        <f t="shared" si="45"/>
        <v>1.5</v>
      </c>
      <c r="H224" s="357">
        <f t="shared" si="45"/>
        <v>1.5</v>
      </c>
      <c r="I224" s="358">
        <f t="shared" si="45"/>
        <v>1.5</v>
      </c>
    </row>
    <row r="225" spans="1:9" s="287" customFormat="1" ht="12.75">
      <c r="A225" s="469">
        <v>214</v>
      </c>
      <c r="B225" s="414" t="s">
        <v>26</v>
      </c>
      <c r="C225" s="412" t="s">
        <v>787</v>
      </c>
      <c r="D225" s="412" t="s">
        <v>183</v>
      </c>
      <c r="E225" s="478" t="s">
        <v>11</v>
      </c>
      <c r="F225" s="479">
        <v>13</v>
      </c>
      <c r="G225" s="357">
        <v>1.5</v>
      </c>
      <c r="H225" s="357">
        <v>1.5</v>
      </c>
      <c r="I225" s="358">
        <v>1.5</v>
      </c>
    </row>
    <row r="226" spans="1:9" s="287" customFormat="1" ht="12.75">
      <c r="A226" s="469">
        <v>215</v>
      </c>
      <c r="B226" s="414" t="s">
        <v>804</v>
      </c>
      <c r="C226" s="412" t="s">
        <v>787</v>
      </c>
      <c r="D226" s="412" t="s">
        <v>794</v>
      </c>
      <c r="E226" s="478"/>
      <c r="F226" s="479"/>
      <c r="G226" s="357">
        <f aca="true" t="shared" si="46" ref="G226:I228">G227</f>
        <v>2029.7</v>
      </c>
      <c r="H226" s="357">
        <f t="shared" si="46"/>
        <v>2022</v>
      </c>
      <c r="I226" s="358">
        <f t="shared" si="46"/>
        <v>1925.7</v>
      </c>
    </row>
    <row r="227" spans="1:9" s="287" customFormat="1" ht="12.75">
      <c r="A227" s="469">
        <v>216</v>
      </c>
      <c r="B227" s="414" t="s">
        <v>805</v>
      </c>
      <c r="C227" s="412" t="s">
        <v>787</v>
      </c>
      <c r="D227" s="412" t="s">
        <v>807</v>
      </c>
      <c r="E227" s="478"/>
      <c r="F227" s="479"/>
      <c r="G227" s="357">
        <f t="shared" si="46"/>
        <v>2029.7</v>
      </c>
      <c r="H227" s="357">
        <f t="shared" si="46"/>
        <v>2022</v>
      </c>
      <c r="I227" s="358">
        <f t="shared" si="46"/>
        <v>1925.7</v>
      </c>
    </row>
    <row r="228" spans="1:9" s="287" customFormat="1" ht="12.75">
      <c r="A228" s="469">
        <v>217</v>
      </c>
      <c r="B228" s="414" t="s">
        <v>132</v>
      </c>
      <c r="C228" s="412" t="s">
        <v>787</v>
      </c>
      <c r="D228" s="412" t="s">
        <v>807</v>
      </c>
      <c r="E228" s="472" t="s">
        <v>123</v>
      </c>
      <c r="F228" s="478" t="s">
        <v>8</v>
      </c>
      <c r="G228" s="357">
        <f t="shared" si="46"/>
        <v>2029.7</v>
      </c>
      <c r="H228" s="357">
        <f t="shared" si="46"/>
        <v>2022</v>
      </c>
      <c r="I228" s="358">
        <f t="shared" si="46"/>
        <v>1925.7</v>
      </c>
    </row>
    <row r="229" spans="1:9" s="287" customFormat="1" ht="12.75">
      <c r="A229" s="469">
        <v>218</v>
      </c>
      <c r="B229" s="414" t="s">
        <v>134</v>
      </c>
      <c r="C229" s="412" t="s">
        <v>787</v>
      </c>
      <c r="D229" s="412" t="s">
        <v>807</v>
      </c>
      <c r="E229" s="478" t="s">
        <v>123</v>
      </c>
      <c r="F229" s="480" t="s">
        <v>103</v>
      </c>
      <c r="G229" s="357">
        <v>2029.7</v>
      </c>
      <c r="H229" s="357">
        <v>2022</v>
      </c>
      <c r="I229" s="358">
        <v>1925.7</v>
      </c>
    </row>
    <row r="230" spans="1:9" s="287" customFormat="1" ht="103.5" customHeight="1">
      <c r="A230" s="469">
        <v>219</v>
      </c>
      <c r="B230" s="481" t="s">
        <v>694</v>
      </c>
      <c r="C230" s="478" t="s">
        <v>691</v>
      </c>
      <c r="D230" s="478"/>
      <c r="E230" s="478"/>
      <c r="F230" s="479"/>
      <c r="G230" s="360">
        <f>G231+G235</f>
        <v>27.400000000000002</v>
      </c>
      <c r="H230" s="360">
        <f>H231+H235</f>
        <v>27.400000000000002</v>
      </c>
      <c r="I230" s="361">
        <f>I231+I235</f>
        <v>27.400000000000002</v>
      </c>
    </row>
    <row r="231" spans="1:9" s="287" customFormat="1" ht="38.25">
      <c r="A231" s="469">
        <v>220</v>
      </c>
      <c r="B231" s="473" t="s">
        <v>180</v>
      </c>
      <c r="C231" s="478" t="s">
        <v>691</v>
      </c>
      <c r="D231" s="478" t="s">
        <v>170</v>
      </c>
      <c r="E231" s="478"/>
      <c r="F231" s="479"/>
      <c r="G231" s="360">
        <f aca="true" t="shared" si="47" ref="G231:I232">G232</f>
        <v>26.8</v>
      </c>
      <c r="H231" s="360">
        <f t="shared" si="47"/>
        <v>26.8</v>
      </c>
      <c r="I231" s="361">
        <f t="shared" si="47"/>
        <v>26.8</v>
      </c>
    </row>
    <row r="232" spans="1:9" s="287" customFormat="1" ht="12.75">
      <c r="A232" s="469">
        <v>221</v>
      </c>
      <c r="B232" s="414" t="s">
        <v>202</v>
      </c>
      <c r="C232" s="478" t="s">
        <v>691</v>
      </c>
      <c r="D232" s="478" t="s">
        <v>122</v>
      </c>
      <c r="E232" s="478"/>
      <c r="F232" s="479"/>
      <c r="G232" s="360">
        <f t="shared" si="47"/>
        <v>26.8</v>
      </c>
      <c r="H232" s="360">
        <f t="shared" si="47"/>
        <v>26.8</v>
      </c>
      <c r="I232" s="361">
        <f t="shared" si="47"/>
        <v>26.8</v>
      </c>
    </row>
    <row r="233" spans="1:9" s="287" customFormat="1" ht="12.75">
      <c r="A233" s="469">
        <v>222</v>
      </c>
      <c r="B233" s="414" t="s">
        <v>37</v>
      </c>
      <c r="C233" s="478" t="s">
        <v>691</v>
      </c>
      <c r="D233" s="478" t="s">
        <v>122</v>
      </c>
      <c r="E233" s="472" t="s">
        <v>11</v>
      </c>
      <c r="F233" s="478" t="s">
        <v>8</v>
      </c>
      <c r="G233" s="357">
        <f>G234</f>
        <v>26.8</v>
      </c>
      <c r="H233" s="357">
        <f>H234</f>
        <v>26.8</v>
      </c>
      <c r="I233" s="358">
        <f>I234</f>
        <v>26.8</v>
      </c>
    </row>
    <row r="234" spans="1:9" s="287" customFormat="1" ht="12.75">
      <c r="A234" s="469">
        <v>223</v>
      </c>
      <c r="B234" s="414" t="s">
        <v>26</v>
      </c>
      <c r="C234" s="478" t="s">
        <v>691</v>
      </c>
      <c r="D234" s="478" t="s">
        <v>122</v>
      </c>
      <c r="E234" s="478" t="s">
        <v>11</v>
      </c>
      <c r="F234" s="479">
        <v>13</v>
      </c>
      <c r="G234" s="360">
        <v>26.8</v>
      </c>
      <c r="H234" s="360">
        <v>26.8</v>
      </c>
      <c r="I234" s="361">
        <v>26.8</v>
      </c>
    </row>
    <row r="235" spans="1:9" s="287" customFormat="1" ht="25.5">
      <c r="A235" s="469">
        <v>224</v>
      </c>
      <c r="B235" s="473" t="s">
        <v>510</v>
      </c>
      <c r="C235" s="478" t="s">
        <v>691</v>
      </c>
      <c r="D235" s="478" t="s">
        <v>182</v>
      </c>
      <c r="E235" s="478"/>
      <c r="F235" s="479"/>
      <c r="G235" s="360">
        <f aca="true" t="shared" si="48" ref="G235:I237">G236</f>
        <v>0.6</v>
      </c>
      <c r="H235" s="360">
        <f t="shared" si="48"/>
        <v>0.6</v>
      </c>
      <c r="I235" s="361">
        <f t="shared" si="48"/>
        <v>0.6</v>
      </c>
    </row>
    <row r="236" spans="1:9" s="287" customFormat="1" ht="25.5">
      <c r="A236" s="469">
        <v>225</v>
      </c>
      <c r="B236" s="473" t="s">
        <v>196</v>
      </c>
      <c r="C236" s="478" t="s">
        <v>691</v>
      </c>
      <c r="D236" s="478" t="s">
        <v>183</v>
      </c>
      <c r="E236" s="478"/>
      <c r="F236" s="479"/>
      <c r="G236" s="360">
        <f t="shared" si="48"/>
        <v>0.6</v>
      </c>
      <c r="H236" s="360">
        <f t="shared" si="48"/>
        <v>0.6</v>
      </c>
      <c r="I236" s="361">
        <f t="shared" si="48"/>
        <v>0.6</v>
      </c>
    </row>
    <row r="237" spans="1:9" s="287" customFormat="1" ht="12.75">
      <c r="A237" s="469">
        <v>226</v>
      </c>
      <c r="B237" s="414" t="s">
        <v>37</v>
      </c>
      <c r="C237" s="478" t="s">
        <v>691</v>
      </c>
      <c r="D237" s="478" t="s">
        <v>183</v>
      </c>
      <c r="E237" s="472" t="s">
        <v>11</v>
      </c>
      <c r="F237" s="478" t="s">
        <v>8</v>
      </c>
      <c r="G237" s="360">
        <f t="shared" si="48"/>
        <v>0.6</v>
      </c>
      <c r="H237" s="360">
        <f t="shared" si="48"/>
        <v>0.6</v>
      </c>
      <c r="I237" s="361">
        <f t="shared" si="48"/>
        <v>0.6</v>
      </c>
    </row>
    <row r="238" spans="1:9" s="287" customFormat="1" ht="12.75">
      <c r="A238" s="469">
        <v>227</v>
      </c>
      <c r="B238" s="414" t="s">
        <v>26</v>
      </c>
      <c r="C238" s="478" t="s">
        <v>691</v>
      </c>
      <c r="D238" s="478" t="s">
        <v>183</v>
      </c>
      <c r="E238" s="478" t="s">
        <v>11</v>
      </c>
      <c r="F238" s="479">
        <v>13</v>
      </c>
      <c r="G238" s="360">
        <v>0.6</v>
      </c>
      <c r="H238" s="360">
        <v>0.6</v>
      </c>
      <c r="I238" s="361">
        <v>0.6</v>
      </c>
    </row>
    <row r="239" spans="1:9" s="287" customFormat="1" ht="25.5">
      <c r="A239" s="469">
        <v>228</v>
      </c>
      <c r="B239" s="470" t="s">
        <v>201</v>
      </c>
      <c r="C239" s="471" t="s">
        <v>349</v>
      </c>
      <c r="D239" s="471"/>
      <c r="E239" s="472"/>
      <c r="F239" s="472"/>
      <c r="G239" s="629">
        <f>G240+G256</f>
        <v>71087.711</v>
      </c>
      <c r="H239" s="629">
        <f>H240+H256</f>
        <v>71087.711</v>
      </c>
      <c r="I239" s="630">
        <f>I240+I256</f>
        <v>71087.711</v>
      </c>
    </row>
    <row r="240" spans="1:9" s="287" customFormat="1" ht="51">
      <c r="A240" s="469">
        <v>229</v>
      </c>
      <c r="B240" s="473" t="s">
        <v>252</v>
      </c>
      <c r="C240" s="471" t="s">
        <v>350</v>
      </c>
      <c r="D240" s="471"/>
      <c r="E240" s="472"/>
      <c r="F240" s="472"/>
      <c r="G240" s="629">
        <f>G241+G245+G249</f>
        <v>41739.223</v>
      </c>
      <c r="H240" s="629">
        <f>H241+H245+H249</f>
        <v>41739.223</v>
      </c>
      <c r="I240" s="630">
        <f>I241+I245+I249</f>
        <v>41739.223</v>
      </c>
    </row>
    <row r="241" spans="1:9" s="287" customFormat="1" ht="38.25">
      <c r="A241" s="469">
        <v>230</v>
      </c>
      <c r="B241" s="473" t="s">
        <v>180</v>
      </c>
      <c r="C241" s="471" t="s">
        <v>350</v>
      </c>
      <c r="D241" s="471" t="s">
        <v>170</v>
      </c>
      <c r="E241" s="472"/>
      <c r="F241" s="472"/>
      <c r="G241" s="357">
        <f>G242</f>
        <v>25697.922</v>
      </c>
      <c r="H241" s="360">
        <f aca="true" t="shared" si="49" ref="H241:I243">H242</f>
        <v>25697.922</v>
      </c>
      <c r="I241" s="361">
        <f t="shared" si="49"/>
        <v>25697.922</v>
      </c>
    </row>
    <row r="242" spans="1:9" s="287" customFormat="1" ht="12.75">
      <c r="A242" s="469">
        <v>231</v>
      </c>
      <c r="B242" s="473" t="s">
        <v>195</v>
      </c>
      <c r="C242" s="471" t="s">
        <v>350</v>
      </c>
      <c r="D242" s="471" t="s">
        <v>140</v>
      </c>
      <c r="E242" s="472"/>
      <c r="F242" s="472"/>
      <c r="G242" s="357">
        <f>G243</f>
        <v>25697.922</v>
      </c>
      <c r="H242" s="360">
        <f t="shared" si="49"/>
        <v>25697.922</v>
      </c>
      <c r="I242" s="361">
        <f t="shared" si="49"/>
        <v>25697.922</v>
      </c>
    </row>
    <row r="243" spans="1:9" s="287" customFormat="1" ht="12.75">
      <c r="A243" s="469">
        <v>232</v>
      </c>
      <c r="B243" s="414" t="s">
        <v>51</v>
      </c>
      <c r="C243" s="471" t="s">
        <v>350</v>
      </c>
      <c r="D243" s="471" t="s">
        <v>140</v>
      </c>
      <c r="E243" s="472" t="s">
        <v>107</v>
      </c>
      <c r="F243" s="472" t="s">
        <v>8</v>
      </c>
      <c r="G243" s="357">
        <f>G244</f>
        <v>25697.922</v>
      </c>
      <c r="H243" s="360">
        <f t="shared" si="49"/>
        <v>25697.922</v>
      </c>
      <c r="I243" s="361">
        <f t="shared" si="49"/>
        <v>25697.922</v>
      </c>
    </row>
    <row r="244" spans="1:9" s="287" customFormat="1" ht="12.75">
      <c r="A244" s="469">
        <v>233</v>
      </c>
      <c r="B244" s="470" t="s">
        <v>56</v>
      </c>
      <c r="C244" s="471" t="s">
        <v>350</v>
      </c>
      <c r="D244" s="471" t="s">
        <v>140</v>
      </c>
      <c r="E244" s="472" t="s">
        <v>107</v>
      </c>
      <c r="F244" s="472" t="s">
        <v>109</v>
      </c>
      <c r="G244" s="357">
        <v>25697.922</v>
      </c>
      <c r="H244" s="357">
        <v>25697.922</v>
      </c>
      <c r="I244" s="358">
        <v>25697.922</v>
      </c>
    </row>
    <row r="245" spans="1:9" s="287" customFormat="1" ht="25.5">
      <c r="A245" s="469">
        <v>234</v>
      </c>
      <c r="B245" s="473" t="s">
        <v>510</v>
      </c>
      <c r="C245" s="471" t="s">
        <v>350</v>
      </c>
      <c r="D245" s="471" t="s">
        <v>182</v>
      </c>
      <c r="E245" s="472"/>
      <c r="F245" s="472"/>
      <c r="G245" s="357">
        <f>G246</f>
        <v>15561.301</v>
      </c>
      <c r="H245" s="360">
        <f aca="true" t="shared" si="50" ref="H245:I247">H246</f>
        <v>15561.301</v>
      </c>
      <c r="I245" s="361">
        <f t="shared" si="50"/>
        <v>15561.301</v>
      </c>
    </row>
    <row r="246" spans="1:9" s="287" customFormat="1" ht="25.5">
      <c r="A246" s="469">
        <v>235</v>
      </c>
      <c r="B246" s="473" t="s">
        <v>196</v>
      </c>
      <c r="C246" s="471" t="s">
        <v>350</v>
      </c>
      <c r="D246" s="471" t="s">
        <v>183</v>
      </c>
      <c r="E246" s="472"/>
      <c r="F246" s="472"/>
      <c r="G246" s="357">
        <f>G247</f>
        <v>15561.301</v>
      </c>
      <c r="H246" s="360">
        <f t="shared" si="50"/>
        <v>15561.301</v>
      </c>
      <c r="I246" s="361">
        <f t="shared" si="50"/>
        <v>15561.301</v>
      </c>
    </row>
    <row r="247" spans="1:9" s="287" customFormat="1" ht="12.75">
      <c r="A247" s="469">
        <v>236</v>
      </c>
      <c r="B247" s="414" t="s">
        <v>51</v>
      </c>
      <c r="C247" s="471" t="s">
        <v>350</v>
      </c>
      <c r="D247" s="471" t="s">
        <v>183</v>
      </c>
      <c r="E247" s="472" t="s">
        <v>107</v>
      </c>
      <c r="F247" s="472" t="s">
        <v>8</v>
      </c>
      <c r="G247" s="357">
        <f>G248</f>
        <v>15561.301</v>
      </c>
      <c r="H247" s="360">
        <f t="shared" si="50"/>
        <v>15561.301</v>
      </c>
      <c r="I247" s="361">
        <f t="shared" si="50"/>
        <v>15561.301</v>
      </c>
    </row>
    <row r="248" spans="1:9" s="287" customFormat="1" ht="12.75">
      <c r="A248" s="469">
        <v>237</v>
      </c>
      <c r="B248" s="470" t="s">
        <v>56</v>
      </c>
      <c r="C248" s="471" t="s">
        <v>350</v>
      </c>
      <c r="D248" s="471" t="s">
        <v>183</v>
      </c>
      <c r="E248" s="472" t="s">
        <v>107</v>
      </c>
      <c r="F248" s="472" t="s">
        <v>109</v>
      </c>
      <c r="G248" s="357">
        <v>15561.301</v>
      </c>
      <c r="H248" s="357">
        <v>15561.301</v>
      </c>
      <c r="I248" s="358">
        <v>15561.301</v>
      </c>
    </row>
    <row r="249" spans="1:9" s="287" customFormat="1" ht="12.75">
      <c r="A249" s="469">
        <v>238</v>
      </c>
      <c r="B249" s="414" t="s">
        <v>213</v>
      </c>
      <c r="C249" s="471" t="s">
        <v>350</v>
      </c>
      <c r="D249" s="471" t="s">
        <v>203</v>
      </c>
      <c r="E249" s="472"/>
      <c r="F249" s="472"/>
      <c r="G249" s="357">
        <f>G253+G250</f>
        <v>480</v>
      </c>
      <c r="H249" s="360">
        <f>H253+H250</f>
        <v>480</v>
      </c>
      <c r="I249" s="361">
        <f>I253+I250</f>
        <v>480</v>
      </c>
    </row>
    <row r="250" spans="1:9" s="287" customFormat="1" ht="18" customHeight="1">
      <c r="A250" s="469">
        <v>239</v>
      </c>
      <c r="B250" s="410" t="s">
        <v>221</v>
      </c>
      <c r="C250" s="471" t="s">
        <v>350</v>
      </c>
      <c r="D250" s="471" t="s">
        <v>222</v>
      </c>
      <c r="E250" s="472"/>
      <c r="F250" s="472"/>
      <c r="G250" s="357">
        <f aca="true" t="shared" si="51" ref="G250:I251">G251</f>
        <v>400</v>
      </c>
      <c r="H250" s="360">
        <f t="shared" si="51"/>
        <v>400</v>
      </c>
      <c r="I250" s="361">
        <f t="shared" si="51"/>
        <v>400</v>
      </c>
    </row>
    <row r="251" spans="1:9" s="287" customFormat="1" ht="12.75">
      <c r="A251" s="469">
        <v>240</v>
      </c>
      <c r="B251" s="414" t="s">
        <v>51</v>
      </c>
      <c r="C251" s="471" t="s">
        <v>350</v>
      </c>
      <c r="D251" s="471" t="s">
        <v>222</v>
      </c>
      <c r="E251" s="472" t="s">
        <v>107</v>
      </c>
      <c r="F251" s="472" t="s">
        <v>8</v>
      </c>
      <c r="G251" s="357">
        <f t="shared" si="51"/>
        <v>400</v>
      </c>
      <c r="H251" s="360">
        <f t="shared" si="51"/>
        <v>400</v>
      </c>
      <c r="I251" s="361">
        <f t="shared" si="51"/>
        <v>400</v>
      </c>
    </row>
    <row r="252" spans="1:9" s="287" customFormat="1" ht="12.75">
      <c r="A252" s="469">
        <v>241</v>
      </c>
      <c r="B252" s="470" t="s">
        <v>56</v>
      </c>
      <c r="C252" s="471" t="s">
        <v>350</v>
      </c>
      <c r="D252" s="471" t="s">
        <v>222</v>
      </c>
      <c r="E252" s="472" t="s">
        <v>107</v>
      </c>
      <c r="F252" s="472" t="s">
        <v>109</v>
      </c>
      <c r="G252" s="357">
        <v>400</v>
      </c>
      <c r="H252" s="360">
        <v>400</v>
      </c>
      <c r="I252" s="361">
        <v>400</v>
      </c>
    </row>
    <row r="253" spans="1:9" s="287" customFormat="1" ht="12.75">
      <c r="A253" s="469">
        <v>242</v>
      </c>
      <c r="B253" s="470" t="s">
        <v>459</v>
      </c>
      <c r="C253" s="471" t="s">
        <v>350</v>
      </c>
      <c r="D253" s="471" t="s">
        <v>460</v>
      </c>
      <c r="E253" s="472"/>
      <c r="F253" s="472"/>
      <c r="G253" s="357">
        <f aca="true" t="shared" si="52" ref="G253:I254">G254</f>
        <v>80</v>
      </c>
      <c r="H253" s="360">
        <f t="shared" si="52"/>
        <v>80</v>
      </c>
      <c r="I253" s="361">
        <f t="shared" si="52"/>
        <v>80</v>
      </c>
    </row>
    <row r="254" spans="1:9" s="287" customFormat="1" ht="12.75">
      <c r="A254" s="469">
        <v>243</v>
      </c>
      <c r="B254" s="414" t="s">
        <v>51</v>
      </c>
      <c r="C254" s="471" t="s">
        <v>350</v>
      </c>
      <c r="D254" s="471" t="s">
        <v>460</v>
      </c>
      <c r="E254" s="472" t="s">
        <v>107</v>
      </c>
      <c r="F254" s="472" t="s">
        <v>8</v>
      </c>
      <c r="G254" s="357">
        <f t="shared" si="52"/>
        <v>80</v>
      </c>
      <c r="H254" s="360">
        <f t="shared" si="52"/>
        <v>80</v>
      </c>
      <c r="I254" s="361">
        <f t="shared" si="52"/>
        <v>80</v>
      </c>
    </row>
    <row r="255" spans="1:9" s="287" customFormat="1" ht="12.75">
      <c r="A255" s="469">
        <v>244</v>
      </c>
      <c r="B255" s="470" t="s">
        <v>56</v>
      </c>
      <c r="C255" s="471" t="s">
        <v>350</v>
      </c>
      <c r="D255" s="471" t="s">
        <v>460</v>
      </c>
      <c r="E255" s="472" t="s">
        <v>107</v>
      </c>
      <c r="F255" s="472" t="s">
        <v>109</v>
      </c>
      <c r="G255" s="357">
        <v>80</v>
      </c>
      <c r="H255" s="360">
        <v>80</v>
      </c>
      <c r="I255" s="361">
        <v>80</v>
      </c>
    </row>
    <row r="256" spans="1:9" s="287" customFormat="1" ht="51">
      <c r="A256" s="469">
        <v>245</v>
      </c>
      <c r="B256" s="473" t="s">
        <v>253</v>
      </c>
      <c r="C256" s="471" t="s">
        <v>351</v>
      </c>
      <c r="D256" s="471"/>
      <c r="E256" s="472"/>
      <c r="F256" s="472"/>
      <c r="G256" s="357">
        <f>G257+G261</f>
        <v>29348.488</v>
      </c>
      <c r="H256" s="357">
        <f>H257+H261</f>
        <v>29348.488</v>
      </c>
      <c r="I256" s="358">
        <f>I257+I261</f>
        <v>29348.488</v>
      </c>
    </row>
    <row r="257" spans="1:9" s="287" customFormat="1" ht="38.25">
      <c r="A257" s="469">
        <v>246</v>
      </c>
      <c r="B257" s="473" t="s">
        <v>180</v>
      </c>
      <c r="C257" s="471" t="s">
        <v>351</v>
      </c>
      <c r="D257" s="471" t="s">
        <v>170</v>
      </c>
      <c r="E257" s="472"/>
      <c r="F257" s="472"/>
      <c r="G257" s="357">
        <f>G259</f>
        <v>26993.026</v>
      </c>
      <c r="H257" s="360">
        <f>H259</f>
        <v>26993.026</v>
      </c>
      <c r="I257" s="361">
        <f>I259</f>
        <v>26993.026</v>
      </c>
    </row>
    <row r="258" spans="1:9" s="287" customFormat="1" ht="12.75">
      <c r="A258" s="469">
        <v>247</v>
      </c>
      <c r="B258" s="473" t="s">
        <v>195</v>
      </c>
      <c r="C258" s="471" t="s">
        <v>351</v>
      </c>
      <c r="D258" s="471" t="s">
        <v>140</v>
      </c>
      <c r="E258" s="472"/>
      <c r="F258" s="472"/>
      <c r="G258" s="357">
        <f>G259</f>
        <v>26993.026</v>
      </c>
      <c r="H258" s="360">
        <f>H259</f>
        <v>26993.026</v>
      </c>
      <c r="I258" s="361">
        <f>I260</f>
        <v>26993.026</v>
      </c>
    </row>
    <row r="259" spans="1:9" s="287" customFormat="1" ht="12.75">
      <c r="A259" s="469">
        <v>248</v>
      </c>
      <c r="B259" s="414" t="s">
        <v>51</v>
      </c>
      <c r="C259" s="471" t="s">
        <v>351</v>
      </c>
      <c r="D259" s="471" t="s">
        <v>140</v>
      </c>
      <c r="E259" s="472" t="s">
        <v>107</v>
      </c>
      <c r="F259" s="472" t="s">
        <v>8</v>
      </c>
      <c r="G259" s="357">
        <f>G260</f>
        <v>26993.026</v>
      </c>
      <c r="H259" s="360">
        <f>H260</f>
        <v>26993.026</v>
      </c>
      <c r="I259" s="361">
        <f>I260</f>
        <v>26993.026</v>
      </c>
    </row>
    <row r="260" spans="1:9" s="287" customFormat="1" ht="12.75">
      <c r="A260" s="469">
        <v>249</v>
      </c>
      <c r="B260" s="470" t="s">
        <v>56</v>
      </c>
      <c r="C260" s="471" t="s">
        <v>351</v>
      </c>
      <c r="D260" s="471" t="s">
        <v>140</v>
      </c>
      <c r="E260" s="472" t="s">
        <v>107</v>
      </c>
      <c r="F260" s="472" t="s">
        <v>109</v>
      </c>
      <c r="G260" s="357">
        <v>26993.026</v>
      </c>
      <c r="H260" s="357">
        <v>26993.026</v>
      </c>
      <c r="I260" s="358">
        <v>26993.026</v>
      </c>
    </row>
    <row r="261" spans="1:9" s="287" customFormat="1" ht="25.5">
      <c r="A261" s="469">
        <v>250</v>
      </c>
      <c r="B261" s="473" t="s">
        <v>510</v>
      </c>
      <c r="C261" s="471" t="s">
        <v>351</v>
      </c>
      <c r="D261" s="471" t="s">
        <v>182</v>
      </c>
      <c r="E261" s="472"/>
      <c r="F261" s="472"/>
      <c r="G261" s="357">
        <f>G262</f>
        <v>2355.462</v>
      </c>
      <c r="H261" s="360">
        <f aca="true" t="shared" si="53" ref="H261:I263">H262</f>
        <v>2355.462</v>
      </c>
      <c r="I261" s="361">
        <f t="shared" si="53"/>
        <v>2355.462</v>
      </c>
    </row>
    <row r="262" spans="1:9" s="287" customFormat="1" ht="25.5">
      <c r="A262" s="469">
        <v>251</v>
      </c>
      <c r="B262" s="473" t="s">
        <v>196</v>
      </c>
      <c r="C262" s="471" t="s">
        <v>351</v>
      </c>
      <c r="D262" s="471" t="s">
        <v>183</v>
      </c>
      <c r="E262" s="472"/>
      <c r="F262" s="472"/>
      <c r="G262" s="357">
        <f>G263</f>
        <v>2355.462</v>
      </c>
      <c r="H262" s="360">
        <f t="shared" si="53"/>
        <v>2355.462</v>
      </c>
      <c r="I262" s="361">
        <f t="shared" si="53"/>
        <v>2355.462</v>
      </c>
    </row>
    <row r="263" spans="1:9" s="287" customFormat="1" ht="12.75">
      <c r="A263" s="469">
        <v>252</v>
      </c>
      <c r="B263" s="414" t="s">
        <v>51</v>
      </c>
      <c r="C263" s="471" t="s">
        <v>351</v>
      </c>
      <c r="D263" s="471" t="s">
        <v>183</v>
      </c>
      <c r="E263" s="472" t="s">
        <v>107</v>
      </c>
      <c r="F263" s="472" t="s">
        <v>8</v>
      </c>
      <c r="G263" s="357">
        <f>G264</f>
        <v>2355.462</v>
      </c>
      <c r="H263" s="360">
        <f t="shared" si="53"/>
        <v>2355.462</v>
      </c>
      <c r="I263" s="361">
        <f t="shared" si="53"/>
        <v>2355.462</v>
      </c>
    </row>
    <row r="264" spans="1:9" s="287" customFormat="1" ht="12.75">
      <c r="A264" s="469">
        <v>253</v>
      </c>
      <c r="B264" s="470" t="s">
        <v>56</v>
      </c>
      <c r="C264" s="471" t="s">
        <v>351</v>
      </c>
      <c r="D264" s="471" t="s">
        <v>183</v>
      </c>
      <c r="E264" s="472" t="s">
        <v>107</v>
      </c>
      <c r="F264" s="472" t="s">
        <v>109</v>
      </c>
      <c r="G264" s="357">
        <v>2355.462</v>
      </c>
      <c r="H264" s="357">
        <v>2355.462</v>
      </c>
      <c r="I264" s="358">
        <v>2355.462</v>
      </c>
    </row>
    <row r="265" spans="1:9" s="287" customFormat="1" ht="25.5">
      <c r="A265" s="469">
        <v>254</v>
      </c>
      <c r="B265" s="482" t="s">
        <v>237</v>
      </c>
      <c r="C265" s="478" t="s">
        <v>308</v>
      </c>
      <c r="D265" s="478"/>
      <c r="E265" s="478"/>
      <c r="F265" s="472"/>
      <c r="G265" s="360">
        <f>G266+G281</f>
        <v>2596.184</v>
      </c>
      <c r="H265" s="360">
        <f>H266+H281</f>
        <v>2596.184</v>
      </c>
      <c r="I265" s="361">
        <f>I266+I281</f>
        <v>2596.184</v>
      </c>
    </row>
    <row r="266" spans="1:9" s="287" customFormat="1" ht="25.5">
      <c r="A266" s="469">
        <v>255</v>
      </c>
      <c r="B266" s="483" t="s">
        <v>816</v>
      </c>
      <c r="C266" s="478" t="s">
        <v>309</v>
      </c>
      <c r="D266" s="478"/>
      <c r="E266" s="478"/>
      <c r="F266" s="472"/>
      <c r="G266" s="360">
        <f>G267+G272</f>
        <v>1956.6100000000001</v>
      </c>
      <c r="H266" s="360">
        <f>H267+H272</f>
        <v>1956.6100000000001</v>
      </c>
      <c r="I266" s="361">
        <f>I267+I272</f>
        <v>1956.6100000000001</v>
      </c>
    </row>
    <row r="267" spans="1:9" s="287" customFormat="1" ht="51">
      <c r="A267" s="469">
        <v>256</v>
      </c>
      <c r="B267" s="482" t="s">
        <v>269</v>
      </c>
      <c r="C267" s="478" t="s">
        <v>310</v>
      </c>
      <c r="D267" s="478"/>
      <c r="E267" s="478"/>
      <c r="F267" s="472"/>
      <c r="G267" s="360">
        <f>G268</f>
        <v>1463.22</v>
      </c>
      <c r="H267" s="360">
        <f aca="true" t="shared" si="54" ref="H267:I270">H268</f>
        <v>1463.22</v>
      </c>
      <c r="I267" s="361">
        <f t="shared" si="54"/>
        <v>1463.22</v>
      </c>
    </row>
    <row r="268" spans="1:9" s="287" customFormat="1" ht="12.75">
      <c r="A268" s="469">
        <v>257</v>
      </c>
      <c r="B268" s="414" t="s">
        <v>213</v>
      </c>
      <c r="C268" s="478" t="s">
        <v>310</v>
      </c>
      <c r="D268" s="478" t="s">
        <v>203</v>
      </c>
      <c r="E268" s="478"/>
      <c r="F268" s="472"/>
      <c r="G268" s="360">
        <f>G269</f>
        <v>1463.22</v>
      </c>
      <c r="H268" s="360">
        <f t="shared" si="54"/>
        <v>1463.22</v>
      </c>
      <c r="I268" s="361">
        <f t="shared" si="54"/>
        <v>1463.22</v>
      </c>
    </row>
    <row r="269" spans="1:9" s="287" customFormat="1" ht="12.75">
      <c r="A269" s="469">
        <v>258</v>
      </c>
      <c r="B269" s="482" t="s">
        <v>204</v>
      </c>
      <c r="C269" s="478" t="s">
        <v>310</v>
      </c>
      <c r="D269" s="478" t="s">
        <v>205</v>
      </c>
      <c r="E269" s="478"/>
      <c r="F269" s="472"/>
      <c r="G269" s="360">
        <f>G270</f>
        <v>1463.22</v>
      </c>
      <c r="H269" s="360">
        <f t="shared" si="54"/>
        <v>1463.22</v>
      </c>
      <c r="I269" s="361">
        <f t="shared" si="54"/>
        <v>1463.22</v>
      </c>
    </row>
    <row r="270" spans="1:9" s="287" customFormat="1" ht="12.75">
      <c r="A270" s="469">
        <v>259</v>
      </c>
      <c r="B270" s="470" t="s">
        <v>132</v>
      </c>
      <c r="C270" s="478" t="s">
        <v>310</v>
      </c>
      <c r="D270" s="478" t="s">
        <v>205</v>
      </c>
      <c r="E270" s="478">
        <v>10</v>
      </c>
      <c r="F270" s="472" t="s">
        <v>8</v>
      </c>
      <c r="G270" s="360">
        <f>G271</f>
        <v>1463.22</v>
      </c>
      <c r="H270" s="360">
        <f t="shared" si="54"/>
        <v>1463.22</v>
      </c>
      <c r="I270" s="361">
        <f t="shared" si="54"/>
        <v>1463.22</v>
      </c>
    </row>
    <row r="271" spans="1:9" s="287" customFormat="1" ht="12.75">
      <c r="A271" s="469">
        <v>260</v>
      </c>
      <c r="B271" s="483" t="s">
        <v>133</v>
      </c>
      <c r="C271" s="478" t="s">
        <v>310</v>
      </c>
      <c r="D271" s="478" t="s">
        <v>205</v>
      </c>
      <c r="E271" s="478">
        <v>10</v>
      </c>
      <c r="F271" s="472" t="s">
        <v>11</v>
      </c>
      <c r="G271" s="360">
        <v>1463.22</v>
      </c>
      <c r="H271" s="360">
        <v>1463.22</v>
      </c>
      <c r="I271" s="361">
        <v>1463.22</v>
      </c>
    </row>
    <row r="272" spans="1:9" s="287" customFormat="1" ht="63.75">
      <c r="A272" s="469">
        <v>261</v>
      </c>
      <c r="B272" s="484" t="s">
        <v>238</v>
      </c>
      <c r="C272" s="478" t="s">
        <v>312</v>
      </c>
      <c r="D272" s="478"/>
      <c r="E272" s="478"/>
      <c r="F272" s="472"/>
      <c r="G272" s="360">
        <f>G277+G273</f>
        <v>493.39</v>
      </c>
      <c r="H272" s="360">
        <f>H277+H273</f>
        <v>493.39</v>
      </c>
      <c r="I272" s="361">
        <f>I277+I273</f>
        <v>493.39</v>
      </c>
    </row>
    <row r="273" spans="1:9" s="287" customFormat="1" ht="25.5">
      <c r="A273" s="469">
        <v>262</v>
      </c>
      <c r="B273" s="473" t="s">
        <v>510</v>
      </c>
      <c r="C273" s="478" t="s">
        <v>312</v>
      </c>
      <c r="D273" s="478" t="s">
        <v>182</v>
      </c>
      <c r="E273" s="478"/>
      <c r="F273" s="472"/>
      <c r="G273" s="360">
        <f>G274</f>
        <v>217.39</v>
      </c>
      <c r="H273" s="360">
        <f aca="true" t="shared" si="55" ref="H273:I275">H274</f>
        <v>217.39</v>
      </c>
      <c r="I273" s="361">
        <f t="shared" si="55"/>
        <v>217.39</v>
      </c>
    </row>
    <row r="274" spans="1:9" s="287" customFormat="1" ht="25.5">
      <c r="A274" s="469">
        <v>263</v>
      </c>
      <c r="B274" s="473" t="s">
        <v>196</v>
      </c>
      <c r="C274" s="478" t="s">
        <v>312</v>
      </c>
      <c r="D274" s="478" t="s">
        <v>183</v>
      </c>
      <c r="E274" s="478"/>
      <c r="F274" s="472"/>
      <c r="G274" s="360">
        <f>G275</f>
        <v>217.39</v>
      </c>
      <c r="H274" s="360">
        <f t="shared" si="55"/>
        <v>217.39</v>
      </c>
      <c r="I274" s="361">
        <f t="shared" si="55"/>
        <v>217.39</v>
      </c>
    </row>
    <row r="275" spans="1:9" s="287" customFormat="1" ht="12.75">
      <c r="A275" s="469">
        <v>264</v>
      </c>
      <c r="B275" s="470" t="s">
        <v>132</v>
      </c>
      <c r="C275" s="478" t="s">
        <v>312</v>
      </c>
      <c r="D275" s="478" t="s">
        <v>183</v>
      </c>
      <c r="E275" s="478" t="s">
        <v>123</v>
      </c>
      <c r="F275" s="472" t="s">
        <v>8</v>
      </c>
      <c r="G275" s="360">
        <f>G276</f>
        <v>217.39</v>
      </c>
      <c r="H275" s="360">
        <f t="shared" si="55"/>
        <v>217.39</v>
      </c>
      <c r="I275" s="361">
        <f t="shared" si="55"/>
        <v>217.39</v>
      </c>
    </row>
    <row r="276" spans="1:9" s="287" customFormat="1" ht="12.75">
      <c r="A276" s="469">
        <v>265</v>
      </c>
      <c r="B276" s="475" t="s">
        <v>126</v>
      </c>
      <c r="C276" s="478" t="s">
        <v>312</v>
      </c>
      <c r="D276" s="478" t="s">
        <v>183</v>
      </c>
      <c r="E276" s="478" t="s">
        <v>123</v>
      </c>
      <c r="F276" s="472" t="s">
        <v>101</v>
      </c>
      <c r="G276" s="360">
        <v>217.39</v>
      </c>
      <c r="H276" s="360">
        <v>217.39</v>
      </c>
      <c r="I276" s="361">
        <v>217.39</v>
      </c>
    </row>
    <row r="277" spans="1:9" s="287" customFormat="1" ht="12.75">
      <c r="A277" s="469">
        <v>266</v>
      </c>
      <c r="B277" s="414" t="s">
        <v>213</v>
      </c>
      <c r="C277" s="478" t="s">
        <v>312</v>
      </c>
      <c r="D277" s="478" t="s">
        <v>203</v>
      </c>
      <c r="E277" s="478"/>
      <c r="F277" s="472"/>
      <c r="G277" s="360">
        <f>G278</f>
        <v>276</v>
      </c>
      <c r="H277" s="360">
        <f>H278</f>
        <v>276</v>
      </c>
      <c r="I277" s="361">
        <f>I278</f>
        <v>276</v>
      </c>
    </row>
    <row r="278" spans="1:9" s="287" customFormat="1" ht="12.75">
      <c r="A278" s="469">
        <v>267</v>
      </c>
      <c r="B278" s="482" t="s">
        <v>204</v>
      </c>
      <c r="C278" s="478" t="s">
        <v>312</v>
      </c>
      <c r="D278" s="478" t="s">
        <v>205</v>
      </c>
      <c r="E278" s="478"/>
      <c r="F278" s="472"/>
      <c r="G278" s="360">
        <f aca="true" t="shared" si="56" ref="G278:I279">G279</f>
        <v>276</v>
      </c>
      <c r="H278" s="360">
        <f t="shared" si="56"/>
        <v>276</v>
      </c>
      <c r="I278" s="361">
        <f t="shared" si="56"/>
        <v>276</v>
      </c>
    </row>
    <row r="279" spans="1:9" s="287" customFormat="1" ht="12.75">
      <c r="A279" s="469">
        <v>268</v>
      </c>
      <c r="B279" s="470" t="s">
        <v>132</v>
      </c>
      <c r="C279" s="478" t="s">
        <v>312</v>
      </c>
      <c r="D279" s="478" t="s">
        <v>205</v>
      </c>
      <c r="E279" s="478" t="s">
        <v>123</v>
      </c>
      <c r="F279" s="472" t="s">
        <v>8</v>
      </c>
      <c r="G279" s="360">
        <f t="shared" si="56"/>
        <v>276</v>
      </c>
      <c r="H279" s="360">
        <f t="shared" si="56"/>
        <v>276</v>
      </c>
      <c r="I279" s="361">
        <f t="shared" si="56"/>
        <v>276</v>
      </c>
    </row>
    <row r="280" spans="1:9" s="287" customFormat="1" ht="12.75">
      <c r="A280" s="469">
        <v>269</v>
      </c>
      <c r="B280" s="475" t="s">
        <v>126</v>
      </c>
      <c r="C280" s="478" t="s">
        <v>312</v>
      </c>
      <c r="D280" s="478" t="s">
        <v>205</v>
      </c>
      <c r="E280" s="478" t="s">
        <v>123</v>
      </c>
      <c r="F280" s="472" t="s">
        <v>101</v>
      </c>
      <c r="G280" s="360">
        <v>276</v>
      </c>
      <c r="H280" s="360">
        <v>276</v>
      </c>
      <c r="I280" s="361">
        <v>276</v>
      </c>
    </row>
    <row r="281" spans="1:9" s="287" customFormat="1" ht="12.75">
      <c r="A281" s="469">
        <v>270</v>
      </c>
      <c r="B281" s="485" t="s">
        <v>220</v>
      </c>
      <c r="C281" s="478" t="s">
        <v>311</v>
      </c>
      <c r="D281" s="478"/>
      <c r="E281" s="486"/>
      <c r="F281" s="472"/>
      <c r="G281" s="360">
        <f>G282</f>
        <v>639.5740000000001</v>
      </c>
      <c r="H281" s="360">
        <f>H282</f>
        <v>639.5740000000001</v>
      </c>
      <c r="I281" s="361">
        <f>I282</f>
        <v>639.5740000000001</v>
      </c>
    </row>
    <row r="282" spans="1:9" s="287" customFormat="1" ht="51">
      <c r="A282" s="469">
        <v>271</v>
      </c>
      <c r="B282" s="482" t="s">
        <v>239</v>
      </c>
      <c r="C282" s="478" t="s">
        <v>313</v>
      </c>
      <c r="D282" s="478"/>
      <c r="E282" s="478"/>
      <c r="F282" s="472"/>
      <c r="G282" s="360">
        <f>G283+G287</f>
        <v>639.5740000000001</v>
      </c>
      <c r="H282" s="360">
        <f>H283+H287</f>
        <v>639.5740000000001</v>
      </c>
      <c r="I282" s="361">
        <f>I283+I287</f>
        <v>639.5740000000001</v>
      </c>
    </row>
    <row r="283" spans="1:9" s="287" customFormat="1" ht="25.5">
      <c r="A283" s="469">
        <v>272</v>
      </c>
      <c r="B283" s="473" t="s">
        <v>510</v>
      </c>
      <c r="C283" s="478" t="s">
        <v>313</v>
      </c>
      <c r="D283" s="478" t="s">
        <v>182</v>
      </c>
      <c r="E283" s="478"/>
      <c r="F283" s="472"/>
      <c r="G283" s="360">
        <f>G284</f>
        <v>471.574</v>
      </c>
      <c r="H283" s="360">
        <f aca="true" t="shared" si="57" ref="H283:I285">H284</f>
        <v>471.574</v>
      </c>
      <c r="I283" s="361">
        <f t="shared" si="57"/>
        <v>471.574</v>
      </c>
    </row>
    <row r="284" spans="1:9" s="287" customFormat="1" ht="25.5">
      <c r="A284" s="469">
        <v>273</v>
      </c>
      <c r="B284" s="473" t="s">
        <v>196</v>
      </c>
      <c r="C284" s="478" t="s">
        <v>313</v>
      </c>
      <c r="D284" s="478" t="s">
        <v>183</v>
      </c>
      <c r="E284" s="478"/>
      <c r="F284" s="472"/>
      <c r="G284" s="360">
        <f>G285</f>
        <v>471.574</v>
      </c>
      <c r="H284" s="360">
        <f t="shared" si="57"/>
        <v>471.574</v>
      </c>
      <c r="I284" s="361">
        <f t="shared" si="57"/>
        <v>471.574</v>
      </c>
    </row>
    <row r="285" spans="1:9" s="287" customFormat="1" ht="12.75">
      <c r="A285" s="469">
        <v>274</v>
      </c>
      <c r="B285" s="470" t="s">
        <v>132</v>
      </c>
      <c r="C285" s="478" t="s">
        <v>313</v>
      </c>
      <c r="D285" s="478" t="s">
        <v>183</v>
      </c>
      <c r="E285" s="478" t="s">
        <v>123</v>
      </c>
      <c r="F285" s="472" t="s">
        <v>8</v>
      </c>
      <c r="G285" s="360">
        <f>G286</f>
        <v>471.574</v>
      </c>
      <c r="H285" s="360">
        <f t="shared" si="57"/>
        <v>471.574</v>
      </c>
      <c r="I285" s="361">
        <f t="shared" si="57"/>
        <v>471.574</v>
      </c>
    </row>
    <row r="286" spans="1:9" s="287" customFormat="1" ht="12.75">
      <c r="A286" s="469">
        <v>275</v>
      </c>
      <c r="B286" s="475" t="s">
        <v>126</v>
      </c>
      <c r="C286" s="478" t="s">
        <v>313</v>
      </c>
      <c r="D286" s="478" t="s">
        <v>183</v>
      </c>
      <c r="E286" s="478" t="s">
        <v>123</v>
      </c>
      <c r="F286" s="472" t="s">
        <v>101</v>
      </c>
      <c r="G286" s="360">
        <v>471.574</v>
      </c>
      <c r="H286" s="360">
        <v>471.574</v>
      </c>
      <c r="I286" s="361">
        <v>471.574</v>
      </c>
    </row>
    <row r="287" spans="1:9" s="287" customFormat="1" ht="12.75">
      <c r="A287" s="469">
        <v>276</v>
      </c>
      <c r="B287" s="414" t="s">
        <v>213</v>
      </c>
      <c r="C287" s="478" t="s">
        <v>313</v>
      </c>
      <c r="D287" s="478" t="s">
        <v>203</v>
      </c>
      <c r="E287" s="478"/>
      <c r="F287" s="472"/>
      <c r="G287" s="360">
        <f>G288</f>
        <v>168</v>
      </c>
      <c r="H287" s="360">
        <f>H288</f>
        <v>168</v>
      </c>
      <c r="I287" s="361">
        <f>I288</f>
        <v>168</v>
      </c>
    </row>
    <row r="288" spans="1:9" s="287" customFormat="1" ht="12.75">
      <c r="A288" s="469">
        <v>277</v>
      </c>
      <c r="B288" s="482" t="s">
        <v>204</v>
      </c>
      <c r="C288" s="478" t="s">
        <v>313</v>
      </c>
      <c r="D288" s="478" t="s">
        <v>205</v>
      </c>
      <c r="E288" s="478"/>
      <c r="F288" s="472"/>
      <c r="G288" s="360">
        <f aca="true" t="shared" si="58" ref="G288:I289">G289</f>
        <v>168</v>
      </c>
      <c r="H288" s="360">
        <f t="shared" si="58"/>
        <v>168</v>
      </c>
      <c r="I288" s="361">
        <f t="shared" si="58"/>
        <v>168</v>
      </c>
    </row>
    <row r="289" spans="1:9" s="287" customFormat="1" ht="12.75">
      <c r="A289" s="469">
        <v>278</v>
      </c>
      <c r="B289" s="470" t="s">
        <v>132</v>
      </c>
      <c r="C289" s="478" t="s">
        <v>313</v>
      </c>
      <c r="D289" s="478" t="s">
        <v>205</v>
      </c>
      <c r="E289" s="478" t="s">
        <v>123</v>
      </c>
      <c r="F289" s="472" t="s">
        <v>8</v>
      </c>
      <c r="G289" s="360">
        <f t="shared" si="58"/>
        <v>168</v>
      </c>
      <c r="H289" s="360">
        <f t="shared" si="58"/>
        <v>168</v>
      </c>
      <c r="I289" s="361">
        <f t="shared" si="58"/>
        <v>168</v>
      </c>
    </row>
    <row r="290" spans="1:9" s="287" customFormat="1" ht="12.75">
      <c r="A290" s="469">
        <v>279</v>
      </c>
      <c r="B290" s="475" t="s">
        <v>126</v>
      </c>
      <c r="C290" s="478" t="s">
        <v>313</v>
      </c>
      <c r="D290" s="478" t="s">
        <v>205</v>
      </c>
      <c r="E290" s="478" t="s">
        <v>123</v>
      </c>
      <c r="F290" s="472" t="s">
        <v>101</v>
      </c>
      <c r="G290" s="360">
        <v>168</v>
      </c>
      <c r="H290" s="360">
        <v>168</v>
      </c>
      <c r="I290" s="361">
        <v>168</v>
      </c>
    </row>
    <row r="291" spans="1:9" s="287" customFormat="1" ht="38.25">
      <c r="A291" s="469">
        <v>280</v>
      </c>
      <c r="B291" s="414" t="s">
        <v>596</v>
      </c>
      <c r="C291" s="472" t="s">
        <v>326</v>
      </c>
      <c r="D291" s="472"/>
      <c r="E291" s="472"/>
      <c r="F291" s="472"/>
      <c r="G291" s="363">
        <f>G292+G308</f>
        <v>56910.759999999995</v>
      </c>
      <c r="H291" s="363">
        <f>H292+H308</f>
        <v>62210.16</v>
      </c>
      <c r="I291" s="364">
        <f>I292+I308</f>
        <v>62210.16</v>
      </c>
    </row>
    <row r="292" spans="1:9" s="287" customFormat="1" ht="25.5">
      <c r="A292" s="469">
        <v>281</v>
      </c>
      <c r="B292" s="414" t="s">
        <v>431</v>
      </c>
      <c r="C292" s="472" t="s">
        <v>367</v>
      </c>
      <c r="D292" s="472"/>
      <c r="E292" s="472"/>
      <c r="F292" s="472"/>
      <c r="G292" s="363">
        <f>G298+G303+G293</f>
        <v>39195.6</v>
      </c>
      <c r="H292" s="363">
        <f>H298+H303</f>
        <v>44780.4</v>
      </c>
      <c r="I292" s="364">
        <f>I298+I303</f>
        <v>44780.4</v>
      </c>
    </row>
    <row r="293" spans="1:9" s="287" customFormat="1" ht="140.25">
      <c r="A293" s="469">
        <v>282</v>
      </c>
      <c r="B293" s="410" t="s">
        <v>861</v>
      </c>
      <c r="C293" s="472" t="s">
        <v>924</v>
      </c>
      <c r="D293" s="472"/>
      <c r="E293" s="472"/>
      <c r="F293" s="472"/>
      <c r="G293" s="363">
        <f>G294</f>
        <v>1434.6</v>
      </c>
      <c r="H293" s="363">
        <v>0</v>
      </c>
      <c r="I293" s="364">
        <v>0</v>
      </c>
    </row>
    <row r="294" spans="1:9" s="287" customFormat="1" ht="25.5">
      <c r="A294" s="469">
        <v>283</v>
      </c>
      <c r="B294" s="413" t="s">
        <v>510</v>
      </c>
      <c r="C294" s="472" t="s">
        <v>924</v>
      </c>
      <c r="D294" s="472" t="s">
        <v>182</v>
      </c>
      <c r="E294" s="472"/>
      <c r="F294" s="472"/>
      <c r="G294" s="363">
        <f>G295</f>
        <v>1434.6</v>
      </c>
      <c r="H294" s="363">
        <v>0</v>
      </c>
      <c r="I294" s="364">
        <v>0</v>
      </c>
    </row>
    <row r="295" spans="1:9" s="287" customFormat="1" ht="25.5">
      <c r="A295" s="469">
        <v>284</v>
      </c>
      <c r="B295" s="410" t="s">
        <v>223</v>
      </c>
      <c r="C295" s="472" t="s">
        <v>924</v>
      </c>
      <c r="D295" s="472" t="s">
        <v>183</v>
      </c>
      <c r="E295" s="472"/>
      <c r="F295" s="472"/>
      <c r="G295" s="363">
        <f>G296</f>
        <v>1434.6</v>
      </c>
      <c r="H295" s="363">
        <v>0</v>
      </c>
      <c r="I295" s="364">
        <v>0</v>
      </c>
    </row>
    <row r="296" spans="1:9" s="287" customFormat="1" ht="12.75">
      <c r="A296" s="469">
        <v>285</v>
      </c>
      <c r="B296" s="414" t="s">
        <v>95</v>
      </c>
      <c r="C296" s="472" t="s">
        <v>924</v>
      </c>
      <c r="D296" s="472" t="s">
        <v>183</v>
      </c>
      <c r="E296" s="472" t="s">
        <v>148</v>
      </c>
      <c r="F296" s="472" t="s">
        <v>8</v>
      </c>
      <c r="G296" s="363">
        <f>G297</f>
        <v>1434.6</v>
      </c>
      <c r="H296" s="363">
        <v>0</v>
      </c>
      <c r="I296" s="364">
        <v>0</v>
      </c>
    </row>
    <row r="297" spans="1:9" s="287" customFormat="1" ht="12.75">
      <c r="A297" s="469">
        <v>286</v>
      </c>
      <c r="B297" s="410" t="s">
        <v>137</v>
      </c>
      <c r="C297" s="472" t="s">
        <v>924</v>
      </c>
      <c r="D297" s="472" t="s">
        <v>183</v>
      </c>
      <c r="E297" s="472" t="s">
        <v>148</v>
      </c>
      <c r="F297" s="472" t="s">
        <v>148</v>
      </c>
      <c r="G297" s="363">
        <v>1434.6</v>
      </c>
      <c r="H297" s="363">
        <v>0</v>
      </c>
      <c r="I297" s="364">
        <v>0</v>
      </c>
    </row>
    <row r="298" spans="1:9" s="287" customFormat="1" ht="89.25">
      <c r="A298" s="469">
        <v>287</v>
      </c>
      <c r="B298" s="414" t="s">
        <v>814</v>
      </c>
      <c r="C298" s="472" t="s">
        <v>368</v>
      </c>
      <c r="D298" s="472"/>
      <c r="E298" s="472"/>
      <c r="F298" s="472"/>
      <c r="G298" s="363">
        <f>G299</f>
        <v>9660</v>
      </c>
      <c r="H298" s="360">
        <f aca="true" t="shared" si="59" ref="H298:I301">H299</f>
        <v>10813</v>
      </c>
      <c r="I298" s="361">
        <f t="shared" si="59"/>
        <v>10813</v>
      </c>
    </row>
    <row r="299" spans="1:9" s="287" customFormat="1" ht="12.75">
      <c r="A299" s="469">
        <v>288</v>
      </c>
      <c r="B299" s="414" t="s">
        <v>184</v>
      </c>
      <c r="C299" s="472" t="s">
        <v>368</v>
      </c>
      <c r="D299" s="472" t="s">
        <v>185</v>
      </c>
      <c r="E299" s="472"/>
      <c r="F299" s="472"/>
      <c r="G299" s="363">
        <f>G300</f>
        <v>9660</v>
      </c>
      <c r="H299" s="360">
        <f t="shared" si="59"/>
        <v>10813</v>
      </c>
      <c r="I299" s="361">
        <f t="shared" si="59"/>
        <v>10813</v>
      </c>
    </row>
    <row r="300" spans="1:9" s="287" customFormat="1" ht="38.25">
      <c r="A300" s="469">
        <v>289</v>
      </c>
      <c r="B300" s="414" t="s">
        <v>516</v>
      </c>
      <c r="C300" s="472" t="s">
        <v>368</v>
      </c>
      <c r="D300" s="472" t="s">
        <v>197</v>
      </c>
      <c r="E300" s="472"/>
      <c r="F300" s="472"/>
      <c r="G300" s="363">
        <f>G301</f>
        <v>9660</v>
      </c>
      <c r="H300" s="360">
        <f t="shared" si="59"/>
        <v>10813</v>
      </c>
      <c r="I300" s="361">
        <f t="shared" si="59"/>
        <v>10813</v>
      </c>
    </row>
    <row r="301" spans="1:9" s="287" customFormat="1" ht="12.75">
      <c r="A301" s="469">
        <v>290</v>
      </c>
      <c r="B301" s="414" t="s">
        <v>95</v>
      </c>
      <c r="C301" s="472" t="s">
        <v>368</v>
      </c>
      <c r="D301" s="472" t="s">
        <v>197</v>
      </c>
      <c r="E301" s="472" t="s">
        <v>148</v>
      </c>
      <c r="F301" s="472" t="s">
        <v>8</v>
      </c>
      <c r="G301" s="363">
        <f>G302</f>
        <v>9660</v>
      </c>
      <c r="H301" s="360">
        <f t="shared" si="59"/>
        <v>10813</v>
      </c>
      <c r="I301" s="361">
        <f t="shared" si="59"/>
        <v>10813</v>
      </c>
    </row>
    <row r="302" spans="1:9" s="287" customFormat="1" ht="12.75">
      <c r="A302" s="469">
        <v>291</v>
      </c>
      <c r="B302" s="414" t="s">
        <v>96</v>
      </c>
      <c r="C302" s="472" t="s">
        <v>368</v>
      </c>
      <c r="D302" s="472" t="s">
        <v>197</v>
      </c>
      <c r="E302" s="472" t="s">
        <v>148</v>
      </c>
      <c r="F302" s="472" t="s">
        <v>144</v>
      </c>
      <c r="G302" s="363">
        <v>9660</v>
      </c>
      <c r="H302" s="360">
        <v>10813</v>
      </c>
      <c r="I302" s="361">
        <v>10813</v>
      </c>
    </row>
    <row r="303" spans="1:9" s="287" customFormat="1" ht="114.75">
      <c r="A303" s="469">
        <v>292</v>
      </c>
      <c r="B303" s="414" t="s">
        <v>815</v>
      </c>
      <c r="C303" s="472" t="s">
        <v>389</v>
      </c>
      <c r="D303" s="472"/>
      <c r="E303" s="472"/>
      <c r="F303" s="472"/>
      <c r="G303" s="363">
        <f>G304</f>
        <v>28101</v>
      </c>
      <c r="H303" s="360">
        <f aca="true" t="shared" si="60" ref="H303:I305">H304</f>
        <v>33967.4</v>
      </c>
      <c r="I303" s="361">
        <f t="shared" si="60"/>
        <v>33967.4</v>
      </c>
    </row>
    <row r="304" spans="1:9" s="287" customFormat="1" ht="12.75">
      <c r="A304" s="469">
        <v>293</v>
      </c>
      <c r="B304" s="414" t="s">
        <v>184</v>
      </c>
      <c r="C304" s="472" t="s">
        <v>389</v>
      </c>
      <c r="D304" s="472" t="s">
        <v>185</v>
      </c>
      <c r="E304" s="472"/>
      <c r="F304" s="472"/>
      <c r="G304" s="363">
        <f>G305</f>
        <v>28101</v>
      </c>
      <c r="H304" s="360">
        <f t="shared" si="60"/>
        <v>33967.4</v>
      </c>
      <c r="I304" s="361">
        <f t="shared" si="60"/>
        <v>33967.4</v>
      </c>
    </row>
    <row r="305" spans="1:9" s="287" customFormat="1" ht="38.25">
      <c r="A305" s="469">
        <v>294</v>
      </c>
      <c r="B305" s="414" t="s">
        <v>516</v>
      </c>
      <c r="C305" s="472" t="s">
        <v>389</v>
      </c>
      <c r="D305" s="472" t="s">
        <v>197</v>
      </c>
      <c r="E305" s="472"/>
      <c r="F305" s="472"/>
      <c r="G305" s="363">
        <f>G306</f>
        <v>28101</v>
      </c>
      <c r="H305" s="360">
        <f t="shared" si="60"/>
        <v>33967.4</v>
      </c>
      <c r="I305" s="361">
        <f t="shared" si="60"/>
        <v>33967.4</v>
      </c>
    </row>
    <row r="306" spans="1:9" s="287" customFormat="1" ht="12.75">
      <c r="A306" s="469">
        <v>295</v>
      </c>
      <c r="B306" s="414" t="s">
        <v>95</v>
      </c>
      <c r="C306" s="472" t="s">
        <v>389</v>
      </c>
      <c r="D306" s="472" t="s">
        <v>197</v>
      </c>
      <c r="E306" s="472" t="s">
        <v>148</v>
      </c>
      <c r="F306" s="472" t="s">
        <v>8</v>
      </c>
      <c r="G306" s="363">
        <f>G307</f>
        <v>28101</v>
      </c>
      <c r="H306" s="360">
        <f>H307</f>
        <v>33967.4</v>
      </c>
      <c r="I306" s="361">
        <f>I307</f>
        <v>33967.4</v>
      </c>
    </row>
    <row r="307" spans="1:9" s="287" customFormat="1" ht="12.75">
      <c r="A307" s="469">
        <v>296</v>
      </c>
      <c r="B307" s="414" t="s">
        <v>96</v>
      </c>
      <c r="C307" s="472" t="s">
        <v>389</v>
      </c>
      <c r="D307" s="472" t="s">
        <v>197</v>
      </c>
      <c r="E307" s="472" t="s">
        <v>148</v>
      </c>
      <c r="F307" s="472" t="s">
        <v>144</v>
      </c>
      <c r="G307" s="363">
        <v>28101</v>
      </c>
      <c r="H307" s="363">
        <v>33967.4</v>
      </c>
      <c r="I307" s="364">
        <v>33967.4</v>
      </c>
    </row>
    <row r="308" spans="1:9" s="287" customFormat="1" ht="25.5">
      <c r="A308" s="469">
        <v>297</v>
      </c>
      <c r="B308" s="414" t="s">
        <v>263</v>
      </c>
      <c r="C308" s="472" t="s">
        <v>327</v>
      </c>
      <c r="D308" s="472"/>
      <c r="E308" s="472"/>
      <c r="F308" s="472"/>
      <c r="G308" s="363">
        <f>G309+G322+G327:H327+G332+G337</f>
        <v>17715.16</v>
      </c>
      <c r="H308" s="363">
        <f>H309</f>
        <v>17429.76</v>
      </c>
      <c r="I308" s="364">
        <f>I309</f>
        <v>17429.76</v>
      </c>
    </row>
    <row r="309" spans="1:9" s="287" customFormat="1" ht="63.75">
      <c r="A309" s="469">
        <v>298</v>
      </c>
      <c r="B309" s="477" t="s">
        <v>262</v>
      </c>
      <c r="C309" s="478" t="s">
        <v>335</v>
      </c>
      <c r="D309" s="478"/>
      <c r="E309" s="472"/>
      <c r="F309" s="472"/>
      <c r="G309" s="365">
        <f>G310+G314+G318</f>
        <v>17429.76</v>
      </c>
      <c r="H309" s="365">
        <f>H310+H314+H318</f>
        <v>17429.76</v>
      </c>
      <c r="I309" s="366">
        <f>I310+I314+I318</f>
        <v>17429.76</v>
      </c>
    </row>
    <row r="310" spans="1:9" s="287" customFormat="1" ht="38.25">
      <c r="A310" s="469">
        <v>299</v>
      </c>
      <c r="B310" s="475" t="s">
        <v>180</v>
      </c>
      <c r="C310" s="478" t="s">
        <v>335</v>
      </c>
      <c r="D310" s="478" t="s">
        <v>170</v>
      </c>
      <c r="E310" s="472"/>
      <c r="F310" s="472"/>
      <c r="G310" s="365">
        <f>G311</f>
        <v>15891.594</v>
      </c>
      <c r="H310" s="365">
        <f aca="true" t="shared" si="61" ref="H310:I312">H311</f>
        <v>15891.594</v>
      </c>
      <c r="I310" s="366">
        <f t="shared" si="61"/>
        <v>15891.594</v>
      </c>
    </row>
    <row r="311" spans="1:9" s="287" customFormat="1" ht="12.75">
      <c r="A311" s="469">
        <v>300</v>
      </c>
      <c r="B311" s="487" t="s">
        <v>195</v>
      </c>
      <c r="C311" s="478" t="s">
        <v>335</v>
      </c>
      <c r="D311" s="478" t="s">
        <v>140</v>
      </c>
      <c r="E311" s="472"/>
      <c r="F311" s="472"/>
      <c r="G311" s="365">
        <f>G312</f>
        <v>15891.594</v>
      </c>
      <c r="H311" s="365">
        <f t="shared" si="61"/>
        <v>15891.594</v>
      </c>
      <c r="I311" s="366">
        <f t="shared" si="61"/>
        <v>15891.594</v>
      </c>
    </row>
    <row r="312" spans="1:9" s="287" customFormat="1" ht="12.75">
      <c r="A312" s="469">
        <v>301</v>
      </c>
      <c r="B312" s="414" t="s">
        <v>95</v>
      </c>
      <c r="C312" s="478" t="s">
        <v>335</v>
      </c>
      <c r="D312" s="478" t="s">
        <v>140</v>
      </c>
      <c r="E312" s="472" t="s">
        <v>148</v>
      </c>
      <c r="F312" s="472" t="s">
        <v>8</v>
      </c>
      <c r="G312" s="365">
        <f>G313</f>
        <v>15891.594</v>
      </c>
      <c r="H312" s="365">
        <f t="shared" si="61"/>
        <v>15891.594</v>
      </c>
      <c r="I312" s="366">
        <f t="shared" si="61"/>
        <v>15891.594</v>
      </c>
    </row>
    <row r="313" spans="1:9" s="287" customFormat="1" ht="12.75">
      <c r="A313" s="469">
        <v>302</v>
      </c>
      <c r="B313" s="414" t="s">
        <v>137</v>
      </c>
      <c r="C313" s="478" t="s">
        <v>335</v>
      </c>
      <c r="D313" s="478" t="s">
        <v>140</v>
      </c>
      <c r="E313" s="472" t="s">
        <v>148</v>
      </c>
      <c r="F313" s="472" t="s">
        <v>148</v>
      </c>
      <c r="G313" s="365">
        <v>15891.594</v>
      </c>
      <c r="H313" s="365">
        <v>15891.594</v>
      </c>
      <c r="I313" s="366">
        <v>15891.594</v>
      </c>
    </row>
    <row r="314" spans="1:9" s="287" customFormat="1" ht="25.5">
      <c r="A314" s="469">
        <v>303</v>
      </c>
      <c r="B314" s="473" t="s">
        <v>510</v>
      </c>
      <c r="C314" s="478" t="s">
        <v>335</v>
      </c>
      <c r="D314" s="478" t="s">
        <v>182</v>
      </c>
      <c r="E314" s="472"/>
      <c r="F314" s="472"/>
      <c r="G314" s="365">
        <f>G315</f>
        <v>1463.366</v>
      </c>
      <c r="H314" s="365">
        <f aca="true" t="shared" si="62" ref="H314:I316">H315</f>
        <v>1463.366</v>
      </c>
      <c r="I314" s="366">
        <f t="shared" si="62"/>
        <v>1463.366</v>
      </c>
    </row>
    <row r="315" spans="1:9" s="287" customFormat="1" ht="25.5">
      <c r="A315" s="469">
        <v>304</v>
      </c>
      <c r="B315" s="473" t="s">
        <v>196</v>
      </c>
      <c r="C315" s="478" t="s">
        <v>335</v>
      </c>
      <c r="D315" s="478" t="s">
        <v>183</v>
      </c>
      <c r="E315" s="472"/>
      <c r="F315" s="472"/>
      <c r="G315" s="365">
        <f>G316</f>
        <v>1463.366</v>
      </c>
      <c r="H315" s="365">
        <f t="shared" si="62"/>
        <v>1463.366</v>
      </c>
      <c r="I315" s="366">
        <f t="shared" si="62"/>
        <v>1463.366</v>
      </c>
    </row>
    <row r="316" spans="1:9" s="287" customFormat="1" ht="12.75">
      <c r="A316" s="469">
        <v>305</v>
      </c>
      <c r="B316" s="414" t="s">
        <v>95</v>
      </c>
      <c r="C316" s="478" t="s">
        <v>335</v>
      </c>
      <c r="D316" s="478" t="s">
        <v>183</v>
      </c>
      <c r="E316" s="472" t="s">
        <v>148</v>
      </c>
      <c r="F316" s="472" t="s">
        <v>8</v>
      </c>
      <c r="G316" s="365">
        <f>G317</f>
        <v>1463.366</v>
      </c>
      <c r="H316" s="365">
        <f t="shared" si="62"/>
        <v>1463.366</v>
      </c>
      <c r="I316" s="366">
        <f t="shared" si="62"/>
        <v>1463.366</v>
      </c>
    </row>
    <row r="317" spans="1:9" s="287" customFormat="1" ht="12.75">
      <c r="A317" s="469">
        <v>306</v>
      </c>
      <c r="B317" s="414" t="s">
        <v>137</v>
      </c>
      <c r="C317" s="478" t="s">
        <v>335</v>
      </c>
      <c r="D317" s="478" t="s">
        <v>183</v>
      </c>
      <c r="E317" s="472" t="s">
        <v>148</v>
      </c>
      <c r="F317" s="472" t="s">
        <v>148</v>
      </c>
      <c r="G317" s="365">
        <v>1463.366</v>
      </c>
      <c r="H317" s="365">
        <v>1463.366</v>
      </c>
      <c r="I317" s="366">
        <v>1463.366</v>
      </c>
    </row>
    <row r="318" spans="1:9" s="287" customFormat="1" ht="12.75">
      <c r="A318" s="469">
        <v>307</v>
      </c>
      <c r="B318" s="414" t="s">
        <v>184</v>
      </c>
      <c r="C318" s="478" t="s">
        <v>335</v>
      </c>
      <c r="D318" s="478" t="s">
        <v>185</v>
      </c>
      <c r="E318" s="472"/>
      <c r="F318" s="472"/>
      <c r="G318" s="365">
        <f>G319</f>
        <v>74.8</v>
      </c>
      <c r="H318" s="365">
        <f aca="true" t="shared" si="63" ref="H318:I320">H319</f>
        <v>74.8</v>
      </c>
      <c r="I318" s="366">
        <f t="shared" si="63"/>
        <v>74.8</v>
      </c>
    </row>
    <row r="319" spans="1:9" s="287" customFormat="1" ht="12.75">
      <c r="A319" s="469">
        <v>308</v>
      </c>
      <c r="B319" s="414" t="s">
        <v>186</v>
      </c>
      <c r="C319" s="478" t="s">
        <v>335</v>
      </c>
      <c r="D319" s="478" t="s">
        <v>187</v>
      </c>
      <c r="E319" s="472"/>
      <c r="F319" s="472"/>
      <c r="G319" s="365">
        <f>G320</f>
        <v>74.8</v>
      </c>
      <c r="H319" s="365">
        <f t="shared" si="63"/>
        <v>74.8</v>
      </c>
      <c r="I319" s="366">
        <f t="shared" si="63"/>
        <v>74.8</v>
      </c>
    </row>
    <row r="320" spans="1:9" s="287" customFormat="1" ht="12.75">
      <c r="A320" s="469">
        <v>309</v>
      </c>
      <c r="B320" s="414" t="s">
        <v>95</v>
      </c>
      <c r="C320" s="478" t="s">
        <v>335</v>
      </c>
      <c r="D320" s="478" t="s">
        <v>187</v>
      </c>
      <c r="E320" s="472" t="s">
        <v>148</v>
      </c>
      <c r="F320" s="472" t="s">
        <v>8</v>
      </c>
      <c r="G320" s="365">
        <f>G321</f>
        <v>74.8</v>
      </c>
      <c r="H320" s="365">
        <f t="shared" si="63"/>
        <v>74.8</v>
      </c>
      <c r="I320" s="366">
        <f t="shared" si="63"/>
        <v>74.8</v>
      </c>
    </row>
    <row r="321" spans="1:9" s="287" customFormat="1" ht="12.75">
      <c r="A321" s="469">
        <v>310</v>
      </c>
      <c r="B321" s="414" t="s">
        <v>137</v>
      </c>
      <c r="C321" s="478" t="s">
        <v>335</v>
      </c>
      <c r="D321" s="478" t="s">
        <v>187</v>
      </c>
      <c r="E321" s="472" t="s">
        <v>148</v>
      </c>
      <c r="F321" s="472" t="s">
        <v>148</v>
      </c>
      <c r="G321" s="365">
        <v>74.8</v>
      </c>
      <c r="H321" s="365">
        <v>74.8</v>
      </c>
      <c r="I321" s="366">
        <v>74.8</v>
      </c>
    </row>
    <row r="322" spans="1:9" s="287" customFormat="1" ht="76.5">
      <c r="A322" s="469">
        <v>311</v>
      </c>
      <c r="B322" s="410" t="s">
        <v>862</v>
      </c>
      <c r="C322" s="421" t="s">
        <v>863</v>
      </c>
      <c r="D322" s="421"/>
      <c r="E322" s="412"/>
      <c r="F322" s="362"/>
      <c r="G322" s="312">
        <f>G323</f>
        <v>40.7</v>
      </c>
      <c r="H322" s="365">
        <v>0</v>
      </c>
      <c r="I322" s="366">
        <v>0</v>
      </c>
    </row>
    <row r="323" spans="1:9" s="287" customFormat="1" ht="25.5">
      <c r="A323" s="469">
        <v>312</v>
      </c>
      <c r="B323" s="413" t="s">
        <v>510</v>
      </c>
      <c r="C323" s="421" t="s">
        <v>863</v>
      </c>
      <c r="D323" s="421" t="s">
        <v>182</v>
      </c>
      <c r="E323" s="412"/>
      <c r="F323" s="362"/>
      <c r="G323" s="312">
        <f>G324</f>
        <v>40.7</v>
      </c>
      <c r="H323" s="365">
        <v>0</v>
      </c>
      <c r="I323" s="366">
        <v>0</v>
      </c>
    </row>
    <row r="324" spans="1:9" s="287" customFormat="1" ht="25.5">
      <c r="A324" s="469">
        <v>313</v>
      </c>
      <c r="B324" s="410" t="s">
        <v>223</v>
      </c>
      <c r="C324" s="421" t="s">
        <v>863</v>
      </c>
      <c r="D324" s="421" t="s">
        <v>183</v>
      </c>
      <c r="E324" s="412"/>
      <c r="F324" s="362"/>
      <c r="G324" s="312">
        <f>G325</f>
        <v>40.7</v>
      </c>
      <c r="H324" s="365">
        <v>0</v>
      </c>
      <c r="I324" s="366">
        <v>0</v>
      </c>
    </row>
    <row r="325" spans="1:9" s="287" customFormat="1" ht="12.75">
      <c r="A325" s="469">
        <v>314</v>
      </c>
      <c r="B325" s="414" t="s">
        <v>95</v>
      </c>
      <c r="C325" s="421" t="s">
        <v>863</v>
      </c>
      <c r="D325" s="421" t="s">
        <v>183</v>
      </c>
      <c r="E325" s="472" t="s">
        <v>148</v>
      </c>
      <c r="F325" s="472" t="s">
        <v>8</v>
      </c>
      <c r="G325" s="365">
        <f>G326</f>
        <v>40.7</v>
      </c>
      <c r="H325" s="365">
        <v>0</v>
      </c>
      <c r="I325" s="366">
        <v>0</v>
      </c>
    </row>
    <row r="326" spans="1:9" s="287" customFormat="1" ht="12.75">
      <c r="A326" s="469">
        <v>315</v>
      </c>
      <c r="B326" s="414" t="s">
        <v>137</v>
      </c>
      <c r="C326" s="421" t="s">
        <v>863</v>
      </c>
      <c r="D326" s="421" t="s">
        <v>183</v>
      </c>
      <c r="E326" s="472" t="s">
        <v>148</v>
      </c>
      <c r="F326" s="472" t="s">
        <v>148</v>
      </c>
      <c r="G326" s="365">
        <v>40.7</v>
      </c>
      <c r="H326" s="365">
        <v>0</v>
      </c>
      <c r="I326" s="366">
        <v>0</v>
      </c>
    </row>
    <row r="327" spans="1:9" s="287" customFormat="1" ht="76.5">
      <c r="A327" s="469">
        <v>316</v>
      </c>
      <c r="B327" s="410" t="s">
        <v>864</v>
      </c>
      <c r="C327" s="421" t="s">
        <v>865</v>
      </c>
      <c r="D327" s="421"/>
      <c r="E327" s="412"/>
      <c r="F327" s="362"/>
      <c r="G327" s="312">
        <f>G328</f>
        <v>82.7</v>
      </c>
      <c r="H327" s="365">
        <v>0</v>
      </c>
      <c r="I327" s="366">
        <v>0</v>
      </c>
    </row>
    <row r="328" spans="1:9" s="287" customFormat="1" ht="25.5">
      <c r="A328" s="469">
        <v>317</v>
      </c>
      <c r="B328" s="413" t="s">
        <v>510</v>
      </c>
      <c r="C328" s="421" t="s">
        <v>865</v>
      </c>
      <c r="D328" s="421" t="s">
        <v>182</v>
      </c>
      <c r="E328" s="412"/>
      <c r="F328" s="362"/>
      <c r="G328" s="312">
        <f>G329</f>
        <v>82.7</v>
      </c>
      <c r="H328" s="365">
        <v>0</v>
      </c>
      <c r="I328" s="366">
        <v>0</v>
      </c>
    </row>
    <row r="329" spans="1:9" s="287" customFormat="1" ht="25.5">
      <c r="A329" s="469">
        <v>318</v>
      </c>
      <c r="B329" s="410" t="s">
        <v>223</v>
      </c>
      <c r="C329" s="421" t="s">
        <v>865</v>
      </c>
      <c r="D329" s="421" t="s">
        <v>183</v>
      </c>
      <c r="E329" s="412"/>
      <c r="F329" s="362"/>
      <c r="G329" s="312">
        <f>G330</f>
        <v>82.7</v>
      </c>
      <c r="H329" s="365">
        <v>0</v>
      </c>
      <c r="I329" s="366">
        <v>0</v>
      </c>
    </row>
    <row r="330" spans="1:9" s="287" customFormat="1" ht="12.75">
      <c r="A330" s="469">
        <v>319</v>
      </c>
      <c r="B330" s="414" t="s">
        <v>95</v>
      </c>
      <c r="C330" s="421" t="s">
        <v>865</v>
      </c>
      <c r="D330" s="421" t="s">
        <v>183</v>
      </c>
      <c r="E330" s="472" t="s">
        <v>148</v>
      </c>
      <c r="F330" s="472" t="s">
        <v>8</v>
      </c>
      <c r="G330" s="365">
        <f>G331</f>
        <v>82.7</v>
      </c>
      <c r="H330" s="365">
        <v>0</v>
      </c>
      <c r="I330" s="366">
        <v>0</v>
      </c>
    </row>
    <row r="331" spans="1:9" s="287" customFormat="1" ht="12.75">
      <c r="A331" s="469">
        <v>320</v>
      </c>
      <c r="B331" s="414" t="s">
        <v>137</v>
      </c>
      <c r="C331" s="421" t="s">
        <v>865</v>
      </c>
      <c r="D331" s="421" t="s">
        <v>183</v>
      </c>
      <c r="E331" s="472" t="s">
        <v>148</v>
      </c>
      <c r="F331" s="472" t="s">
        <v>148</v>
      </c>
      <c r="G331" s="365">
        <v>82.7</v>
      </c>
      <c r="H331" s="365">
        <v>0</v>
      </c>
      <c r="I331" s="366">
        <v>0</v>
      </c>
    </row>
    <row r="332" spans="1:9" s="287" customFormat="1" ht="76.5">
      <c r="A332" s="469">
        <v>321</v>
      </c>
      <c r="B332" s="410" t="s">
        <v>867</v>
      </c>
      <c r="C332" s="421" t="s">
        <v>866</v>
      </c>
      <c r="D332" s="421"/>
      <c r="E332" s="412"/>
      <c r="F332" s="362"/>
      <c r="G332" s="312">
        <f>G333</f>
        <v>113</v>
      </c>
      <c r="H332" s="365">
        <v>0</v>
      </c>
      <c r="I332" s="366">
        <v>0</v>
      </c>
    </row>
    <row r="333" spans="1:9" s="287" customFormat="1" ht="25.5">
      <c r="A333" s="469">
        <v>322</v>
      </c>
      <c r="B333" s="413" t="s">
        <v>510</v>
      </c>
      <c r="C333" s="421" t="s">
        <v>866</v>
      </c>
      <c r="D333" s="421" t="s">
        <v>182</v>
      </c>
      <c r="E333" s="412"/>
      <c r="F333" s="362"/>
      <c r="G333" s="312">
        <f>G334</f>
        <v>113</v>
      </c>
      <c r="H333" s="365">
        <v>0</v>
      </c>
      <c r="I333" s="366">
        <v>0</v>
      </c>
    </row>
    <row r="334" spans="1:9" s="287" customFormat="1" ht="25.5">
      <c r="A334" s="469">
        <v>323</v>
      </c>
      <c r="B334" s="410" t="s">
        <v>223</v>
      </c>
      <c r="C334" s="421" t="s">
        <v>866</v>
      </c>
      <c r="D334" s="421" t="s">
        <v>183</v>
      </c>
      <c r="E334" s="412"/>
      <c r="F334" s="362"/>
      <c r="G334" s="312">
        <f>G335</f>
        <v>113</v>
      </c>
      <c r="H334" s="365">
        <v>0</v>
      </c>
      <c r="I334" s="366">
        <v>0</v>
      </c>
    </row>
    <row r="335" spans="1:9" s="287" customFormat="1" ht="12.75">
      <c r="A335" s="469">
        <v>324</v>
      </c>
      <c r="B335" s="414" t="s">
        <v>95</v>
      </c>
      <c r="C335" s="421" t="s">
        <v>866</v>
      </c>
      <c r="D335" s="421" t="s">
        <v>183</v>
      </c>
      <c r="E335" s="472" t="s">
        <v>148</v>
      </c>
      <c r="F335" s="472" t="s">
        <v>8</v>
      </c>
      <c r="G335" s="365">
        <f>G336</f>
        <v>113</v>
      </c>
      <c r="H335" s="365">
        <v>0</v>
      </c>
      <c r="I335" s="366">
        <v>0</v>
      </c>
    </row>
    <row r="336" spans="1:9" s="287" customFormat="1" ht="12.75">
      <c r="A336" s="469">
        <v>325</v>
      </c>
      <c r="B336" s="414" t="s">
        <v>137</v>
      </c>
      <c r="C336" s="421" t="s">
        <v>866</v>
      </c>
      <c r="D336" s="421" t="s">
        <v>183</v>
      </c>
      <c r="E336" s="472" t="s">
        <v>148</v>
      </c>
      <c r="F336" s="472" t="s">
        <v>148</v>
      </c>
      <c r="G336" s="365">
        <v>113</v>
      </c>
      <c r="H336" s="365">
        <v>0</v>
      </c>
      <c r="I336" s="366">
        <v>0</v>
      </c>
    </row>
    <row r="337" spans="1:9" s="287" customFormat="1" ht="76.5">
      <c r="A337" s="469">
        <v>326</v>
      </c>
      <c r="B337" s="410" t="s">
        <v>868</v>
      </c>
      <c r="C337" s="421" t="s">
        <v>869</v>
      </c>
      <c r="D337" s="421"/>
      <c r="E337" s="412"/>
      <c r="F337" s="362"/>
      <c r="G337" s="312">
        <f>G338</f>
        <v>49</v>
      </c>
      <c r="H337" s="365">
        <v>0</v>
      </c>
      <c r="I337" s="366">
        <v>0</v>
      </c>
    </row>
    <row r="338" spans="1:9" s="287" customFormat="1" ht="25.5">
      <c r="A338" s="469">
        <v>327</v>
      </c>
      <c r="B338" s="413" t="s">
        <v>510</v>
      </c>
      <c r="C338" s="421" t="s">
        <v>869</v>
      </c>
      <c r="D338" s="421" t="s">
        <v>182</v>
      </c>
      <c r="E338" s="412"/>
      <c r="F338" s="362"/>
      <c r="G338" s="312">
        <f>G339</f>
        <v>49</v>
      </c>
      <c r="H338" s="365">
        <v>0</v>
      </c>
      <c r="I338" s="366">
        <v>0</v>
      </c>
    </row>
    <row r="339" spans="1:9" s="287" customFormat="1" ht="25.5">
      <c r="A339" s="469">
        <v>328</v>
      </c>
      <c r="B339" s="410" t="s">
        <v>223</v>
      </c>
      <c r="C339" s="421" t="s">
        <v>869</v>
      </c>
      <c r="D339" s="421" t="s">
        <v>183</v>
      </c>
      <c r="E339" s="412"/>
      <c r="F339" s="362"/>
      <c r="G339" s="312">
        <f>G340</f>
        <v>49</v>
      </c>
      <c r="H339" s="365">
        <v>0</v>
      </c>
      <c r="I339" s="366">
        <v>0</v>
      </c>
    </row>
    <row r="340" spans="1:9" s="287" customFormat="1" ht="12.75">
      <c r="A340" s="469">
        <v>329</v>
      </c>
      <c r="B340" s="414" t="s">
        <v>95</v>
      </c>
      <c r="C340" s="421" t="s">
        <v>869</v>
      </c>
      <c r="D340" s="421" t="s">
        <v>183</v>
      </c>
      <c r="E340" s="472" t="s">
        <v>148</v>
      </c>
      <c r="F340" s="472" t="s">
        <v>8</v>
      </c>
      <c r="G340" s="365">
        <f>G341</f>
        <v>49</v>
      </c>
      <c r="H340" s="365">
        <v>0</v>
      </c>
      <c r="I340" s="366">
        <v>0</v>
      </c>
    </row>
    <row r="341" spans="1:9" s="287" customFormat="1" ht="12.75">
      <c r="A341" s="469">
        <v>330</v>
      </c>
      <c r="B341" s="414" t="s">
        <v>137</v>
      </c>
      <c r="C341" s="421" t="s">
        <v>869</v>
      </c>
      <c r="D341" s="421" t="s">
        <v>183</v>
      </c>
      <c r="E341" s="472" t="s">
        <v>148</v>
      </c>
      <c r="F341" s="472" t="s">
        <v>148</v>
      </c>
      <c r="G341" s="365">
        <v>49</v>
      </c>
      <c r="H341" s="365">
        <v>0</v>
      </c>
      <c r="I341" s="366">
        <v>0</v>
      </c>
    </row>
    <row r="342" spans="1:9" s="287" customFormat="1" ht="25.5">
      <c r="A342" s="469">
        <v>331</v>
      </c>
      <c r="B342" s="410" t="s">
        <v>797</v>
      </c>
      <c r="C342" s="421" t="s">
        <v>798</v>
      </c>
      <c r="D342" s="421"/>
      <c r="E342" s="472"/>
      <c r="F342" s="472"/>
      <c r="G342" s="365">
        <f aca="true" t="shared" si="64" ref="G342:G347">G343</f>
        <v>1388</v>
      </c>
      <c r="H342" s="365">
        <f aca="true" t="shared" si="65" ref="H342:I346">H343</f>
        <v>1388</v>
      </c>
      <c r="I342" s="366">
        <f t="shared" si="65"/>
        <v>1388</v>
      </c>
    </row>
    <row r="343" spans="1:9" s="287" customFormat="1" ht="12.75">
      <c r="A343" s="469">
        <v>332</v>
      </c>
      <c r="B343" s="410" t="s">
        <v>795</v>
      </c>
      <c r="C343" s="421" t="s">
        <v>799</v>
      </c>
      <c r="D343" s="421"/>
      <c r="E343" s="472"/>
      <c r="F343" s="472"/>
      <c r="G343" s="365">
        <f t="shared" si="64"/>
        <v>1388</v>
      </c>
      <c r="H343" s="365">
        <f t="shared" si="65"/>
        <v>1388</v>
      </c>
      <c r="I343" s="366">
        <f t="shared" si="65"/>
        <v>1388</v>
      </c>
    </row>
    <row r="344" spans="1:9" s="287" customFormat="1" ht="51">
      <c r="A344" s="469">
        <v>333</v>
      </c>
      <c r="B344" s="410" t="s">
        <v>796</v>
      </c>
      <c r="C344" s="421" t="s">
        <v>800</v>
      </c>
      <c r="D344" s="421"/>
      <c r="E344" s="472"/>
      <c r="F344" s="472"/>
      <c r="G344" s="365">
        <f t="shared" si="64"/>
        <v>1388</v>
      </c>
      <c r="H344" s="365">
        <f t="shared" si="65"/>
        <v>1388</v>
      </c>
      <c r="I344" s="366">
        <f t="shared" si="65"/>
        <v>1388</v>
      </c>
    </row>
    <row r="345" spans="1:9" s="287" customFormat="1" ht="25.5">
      <c r="A345" s="469">
        <v>334</v>
      </c>
      <c r="B345" s="413" t="s">
        <v>510</v>
      </c>
      <c r="C345" s="421" t="s">
        <v>800</v>
      </c>
      <c r="D345" s="421" t="s">
        <v>182</v>
      </c>
      <c r="E345" s="472"/>
      <c r="F345" s="472"/>
      <c r="G345" s="365">
        <f t="shared" si="64"/>
        <v>1388</v>
      </c>
      <c r="H345" s="365">
        <f t="shared" si="65"/>
        <v>1388</v>
      </c>
      <c r="I345" s="366">
        <f t="shared" si="65"/>
        <v>1388</v>
      </c>
    </row>
    <row r="346" spans="1:9" s="287" customFormat="1" ht="25.5">
      <c r="A346" s="469">
        <v>335</v>
      </c>
      <c r="B346" s="410" t="s">
        <v>223</v>
      </c>
      <c r="C346" s="421" t="s">
        <v>800</v>
      </c>
      <c r="D346" s="421" t="s">
        <v>183</v>
      </c>
      <c r="E346" s="472"/>
      <c r="F346" s="472"/>
      <c r="G346" s="365">
        <f t="shared" si="64"/>
        <v>1388</v>
      </c>
      <c r="H346" s="365">
        <f t="shared" si="65"/>
        <v>1388</v>
      </c>
      <c r="I346" s="366">
        <f t="shared" si="65"/>
        <v>1388</v>
      </c>
    </row>
    <row r="347" spans="1:9" s="287" customFormat="1" ht="12.75">
      <c r="A347" s="469">
        <v>336</v>
      </c>
      <c r="B347" s="410" t="s">
        <v>603</v>
      </c>
      <c r="C347" s="421" t="s">
        <v>800</v>
      </c>
      <c r="D347" s="421" t="s">
        <v>183</v>
      </c>
      <c r="E347" s="472" t="s">
        <v>101</v>
      </c>
      <c r="F347" s="472" t="s">
        <v>8</v>
      </c>
      <c r="G347" s="365">
        <f t="shared" si="64"/>
        <v>1388</v>
      </c>
      <c r="H347" s="365">
        <f>H348</f>
        <v>1388</v>
      </c>
      <c r="I347" s="366">
        <f>I348</f>
        <v>1388</v>
      </c>
    </row>
    <row r="348" spans="1:9" s="287" customFormat="1" ht="12.75">
      <c r="A348" s="469">
        <v>337</v>
      </c>
      <c r="B348" s="410" t="s">
        <v>845</v>
      </c>
      <c r="C348" s="421" t="s">
        <v>800</v>
      </c>
      <c r="D348" s="421" t="s">
        <v>183</v>
      </c>
      <c r="E348" s="472" t="s">
        <v>101</v>
      </c>
      <c r="F348" s="472" t="s">
        <v>148</v>
      </c>
      <c r="G348" s="365">
        <v>1388</v>
      </c>
      <c r="H348" s="365">
        <v>1388</v>
      </c>
      <c r="I348" s="366">
        <v>1388</v>
      </c>
    </row>
    <row r="349" spans="1:9" s="287" customFormat="1" ht="25.5">
      <c r="A349" s="469">
        <v>338</v>
      </c>
      <c r="B349" s="414" t="s">
        <v>425</v>
      </c>
      <c r="C349" s="472" t="s">
        <v>358</v>
      </c>
      <c r="D349" s="472"/>
      <c r="E349" s="472"/>
      <c r="F349" s="472"/>
      <c r="G349" s="363">
        <f>G350+G373+G409+G415+G431+G437</f>
        <v>113720.859</v>
      </c>
      <c r="H349" s="363">
        <f>H350+H373+H409+H415+H431+H437</f>
        <v>113720.95899999999</v>
      </c>
      <c r="I349" s="364">
        <f>I350+I373+I409+I415+I431+I437</f>
        <v>113644.45899999999</v>
      </c>
    </row>
    <row r="350" spans="1:9" s="287" customFormat="1" ht="12.75">
      <c r="A350" s="469">
        <v>339</v>
      </c>
      <c r="B350" s="414" t="s">
        <v>277</v>
      </c>
      <c r="C350" s="472" t="s">
        <v>359</v>
      </c>
      <c r="D350" s="472"/>
      <c r="E350" s="472"/>
      <c r="F350" s="472"/>
      <c r="G350" s="363">
        <f>G364+G351</f>
        <v>5202.7</v>
      </c>
      <c r="H350" s="363">
        <f>H364+H351</f>
        <v>5202.7</v>
      </c>
      <c r="I350" s="364">
        <f>I364+I351</f>
        <v>5202.7</v>
      </c>
    </row>
    <row r="351" spans="1:9" s="287" customFormat="1" ht="51">
      <c r="A351" s="469">
        <v>340</v>
      </c>
      <c r="B351" s="410" t="s">
        <v>827</v>
      </c>
      <c r="C351" s="412" t="s">
        <v>828</v>
      </c>
      <c r="D351" s="412"/>
      <c r="E351" s="412"/>
      <c r="F351" s="362"/>
      <c r="G351" s="311">
        <f>G352+G356+G360</f>
        <v>4888.8</v>
      </c>
      <c r="H351" s="311">
        <f>H352+H356+H360</f>
        <v>4888.8</v>
      </c>
      <c r="I351" s="366">
        <f>I352+I356+I360</f>
        <v>4888.8</v>
      </c>
    </row>
    <row r="352" spans="1:9" s="287" customFormat="1" ht="38.25">
      <c r="A352" s="469">
        <v>341</v>
      </c>
      <c r="B352" s="410" t="s">
        <v>242</v>
      </c>
      <c r="C352" s="412" t="s">
        <v>828</v>
      </c>
      <c r="D352" s="412" t="s">
        <v>170</v>
      </c>
      <c r="E352" s="412"/>
      <c r="F352" s="362"/>
      <c r="G352" s="311">
        <f aca="true" t="shared" si="66" ref="G352:I354">G353</f>
        <v>4849.622</v>
      </c>
      <c r="H352" s="311">
        <f t="shared" si="66"/>
        <v>4849.622</v>
      </c>
      <c r="I352" s="366">
        <f t="shared" si="66"/>
        <v>4849.622</v>
      </c>
    </row>
    <row r="353" spans="1:9" s="287" customFormat="1" ht="12.75">
      <c r="A353" s="469">
        <v>342</v>
      </c>
      <c r="B353" s="410" t="s">
        <v>195</v>
      </c>
      <c r="C353" s="412" t="s">
        <v>828</v>
      </c>
      <c r="D353" s="412" t="s">
        <v>140</v>
      </c>
      <c r="E353" s="412"/>
      <c r="F353" s="362"/>
      <c r="G353" s="311">
        <f t="shared" si="66"/>
        <v>4849.622</v>
      </c>
      <c r="H353" s="311">
        <f t="shared" si="66"/>
        <v>4849.622</v>
      </c>
      <c r="I353" s="366">
        <f t="shared" si="66"/>
        <v>4849.622</v>
      </c>
    </row>
    <row r="354" spans="1:9" s="287" customFormat="1" ht="12.75">
      <c r="A354" s="469">
        <v>343</v>
      </c>
      <c r="B354" s="414" t="s">
        <v>37</v>
      </c>
      <c r="C354" s="412" t="s">
        <v>828</v>
      </c>
      <c r="D354" s="412" t="s">
        <v>140</v>
      </c>
      <c r="E354" s="472" t="s">
        <v>11</v>
      </c>
      <c r="F354" s="472" t="s">
        <v>8</v>
      </c>
      <c r="G354" s="311">
        <f t="shared" si="66"/>
        <v>4849.622</v>
      </c>
      <c r="H354" s="311">
        <f t="shared" si="66"/>
        <v>4849.622</v>
      </c>
      <c r="I354" s="366">
        <f t="shared" si="66"/>
        <v>4849.622</v>
      </c>
    </row>
    <row r="355" spans="1:9" s="287" customFormat="1" ht="12.75">
      <c r="A355" s="469">
        <v>344</v>
      </c>
      <c r="B355" s="414" t="s">
        <v>26</v>
      </c>
      <c r="C355" s="412" t="s">
        <v>828</v>
      </c>
      <c r="D355" s="412" t="s">
        <v>140</v>
      </c>
      <c r="E355" s="472" t="s">
        <v>11</v>
      </c>
      <c r="F355" s="472" t="s">
        <v>65</v>
      </c>
      <c r="G355" s="311">
        <v>4849.622</v>
      </c>
      <c r="H355" s="311">
        <v>4849.622</v>
      </c>
      <c r="I355" s="366">
        <v>4849.622</v>
      </c>
    </row>
    <row r="356" spans="1:9" s="287" customFormat="1" ht="25.5">
      <c r="A356" s="469">
        <v>345</v>
      </c>
      <c r="B356" s="413" t="s">
        <v>510</v>
      </c>
      <c r="C356" s="412" t="s">
        <v>828</v>
      </c>
      <c r="D356" s="412" t="s">
        <v>182</v>
      </c>
      <c r="E356" s="412"/>
      <c r="F356" s="362"/>
      <c r="G356" s="311">
        <f aca="true" t="shared" si="67" ref="G356:I358">G357</f>
        <v>38.178</v>
      </c>
      <c r="H356" s="311">
        <f t="shared" si="67"/>
        <v>38.178</v>
      </c>
      <c r="I356" s="366">
        <f t="shared" si="67"/>
        <v>38.178</v>
      </c>
    </row>
    <row r="357" spans="1:9" s="287" customFormat="1" ht="25.5">
      <c r="A357" s="469">
        <v>346</v>
      </c>
      <c r="B357" s="410" t="s">
        <v>223</v>
      </c>
      <c r="C357" s="412" t="s">
        <v>828</v>
      </c>
      <c r="D357" s="412" t="s">
        <v>183</v>
      </c>
      <c r="E357" s="412"/>
      <c r="F357" s="362"/>
      <c r="G357" s="311">
        <f t="shared" si="67"/>
        <v>38.178</v>
      </c>
      <c r="H357" s="311">
        <f t="shared" si="67"/>
        <v>38.178</v>
      </c>
      <c r="I357" s="366">
        <f t="shared" si="67"/>
        <v>38.178</v>
      </c>
    </row>
    <row r="358" spans="1:9" s="287" customFormat="1" ht="12.75">
      <c r="A358" s="469">
        <v>347</v>
      </c>
      <c r="B358" s="414" t="s">
        <v>37</v>
      </c>
      <c r="C358" s="412" t="s">
        <v>828</v>
      </c>
      <c r="D358" s="412" t="s">
        <v>183</v>
      </c>
      <c r="E358" s="472" t="s">
        <v>11</v>
      </c>
      <c r="F358" s="472" t="s">
        <v>8</v>
      </c>
      <c r="G358" s="311">
        <f t="shared" si="67"/>
        <v>38.178</v>
      </c>
      <c r="H358" s="311">
        <f t="shared" si="67"/>
        <v>38.178</v>
      </c>
      <c r="I358" s="366">
        <f t="shared" si="67"/>
        <v>38.178</v>
      </c>
    </row>
    <row r="359" spans="1:9" s="287" customFormat="1" ht="12.75">
      <c r="A359" s="469">
        <v>348</v>
      </c>
      <c r="B359" s="414" t="s">
        <v>26</v>
      </c>
      <c r="C359" s="412" t="s">
        <v>828</v>
      </c>
      <c r="D359" s="412" t="s">
        <v>183</v>
      </c>
      <c r="E359" s="472" t="s">
        <v>11</v>
      </c>
      <c r="F359" s="472" t="s">
        <v>65</v>
      </c>
      <c r="G359" s="311">
        <v>38.178</v>
      </c>
      <c r="H359" s="311">
        <v>38.178</v>
      </c>
      <c r="I359" s="366">
        <v>38.178</v>
      </c>
    </row>
    <row r="360" spans="1:9" s="287" customFormat="1" ht="12.75">
      <c r="A360" s="469">
        <v>349</v>
      </c>
      <c r="B360" s="413" t="s">
        <v>184</v>
      </c>
      <c r="C360" s="412" t="s">
        <v>828</v>
      </c>
      <c r="D360" s="412" t="s">
        <v>185</v>
      </c>
      <c r="E360" s="412"/>
      <c r="F360" s="362"/>
      <c r="G360" s="311">
        <f aca="true" t="shared" si="68" ref="G360:I362">G361</f>
        <v>1</v>
      </c>
      <c r="H360" s="311">
        <f t="shared" si="68"/>
        <v>1</v>
      </c>
      <c r="I360" s="366">
        <f t="shared" si="68"/>
        <v>1</v>
      </c>
    </row>
    <row r="361" spans="1:9" s="287" customFormat="1" ht="12.75">
      <c r="A361" s="469">
        <v>350</v>
      </c>
      <c r="B361" s="438" t="s">
        <v>186</v>
      </c>
      <c r="C361" s="412" t="s">
        <v>828</v>
      </c>
      <c r="D361" s="412" t="s">
        <v>187</v>
      </c>
      <c r="E361" s="412"/>
      <c r="F361" s="362"/>
      <c r="G361" s="311">
        <f t="shared" si="68"/>
        <v>1</v>
      </c>
      <c r="H361" s="311">
        <f t="shared" si="68"/>
        <v>1</v>
      </c>
      <c r="I361" s="366">
        <f t="shared" si="68"/>
        <v>1</v>
      </c>
    </row>
    <row r="362" spans="1:9" s="287" customFormat="1" ht="12.75">
      <c r="A362" s="469">
        <v>351</v>
      </c>
      <c r="B362" s="414" t="s">
        <v>37</v>
      </c>
      <c r="C362" s="412" t="s">
        <v>828</v>
      </c>
      <c r="D362" s="412" t="s">
        <v>187</v>
      </c>
      <c r="E362" s="472" t="s">
        <v>11</v>
      </c>
      <c r="F362" s="472" t="s">
        <v>8</v>
      </c>
      <c r="G362" s="363">
        <f t="shared" si="68"/>
        <v>1</v>
      </c>
      <c r="H362" s="363">
        <f t="shared" si="68"/>
        <v>1</v>
      </c>
      <c r="I362" s="366">
        <f t="shared" si="68"/>
        <v>1</v>
      </c>
    </row>
    <row r="363" spans="1:9" s="287" customFormat="1" ht="12.75">
      <c r="A363" s="469">
        <v>352</v>
      </c>
      <c r="B363" s="414" t="s">
        <v>26</v>
      </c>
      <c r="C363" s="412" t="s">
        <v>828</v>
      </c>
      <c r="D363" s="412" t="s">
        <v>187</v>
      </c>
      <c r="E363" s="472" t="s">
        <v>11</v>
      </c>
      <c r="F363" s="472" t="s">
        <v>65</v>
      </c>
      <c r="G363" s="363">
        <v>1</v>
      </c>
      <c r="H363" s="363">
        <v>1</v>
      </c>
      <c r="I363" s="366">
        <v>1</v>
      </c>
    </row>
    <row r="364" spans="1:9" s="287" customFormat="1" ht="76.5">
      <c r="A364" s="469">
        <v>353</v>
      </c>
      <c r="B364" s="414" t="s">
        <v>777</v>
      </c>
      <c r="C364" s="472" t="s">
        <v>360</v>
      </c>
      <c r="D364" s="472"/>
      <c r="E364" s="472"/>
      <c r="F364" s="472"/>
      <c r="G364" s="363">
        <f>G365+G369</f>
        <v>313.9</v>
      </c>
      <c r="H364" s="360">
        <f>H365+H369</f>
        <v>313.9</v>
      </c>
      <c r="I364" s="361">
        <f>I365+I369</f>
        <v>313.9</v>
      </c>
    </row>
    <row r="365" spans="1:9" s="287" customFormat="1" ht="38.25">
      <c r="A365" s="469">
        <v>354</v>
      </c>
      <c r="B365" s="414" t="s">
        <v>242</v>
      </c>
      <c r="C365" s="472" t="s">
        <v>360</v>
      </c>
      <c r="D365" s="472" t="s">
        <v>170</v>
      </c>
      <c r="E365" s="472"/>
      <c r="F365" s="472"/>
      <c r="G365" s="363">
        <f>G366</f>
        <v>272.4</v>
      </c>
      <c r="H365" s="360">
        <f aca="true" t="shared" si="69" ref="H365:I367">H366</f>
        <v>272.4</v>
      </c>
      <c r="I365" s="361">
        <f t="shared" si="69"/>
        <v>272.4</v>
      </c>
    </row>
    <row r="366" spans="1:9" s="287" customFormat="1" ht="12.75">
      <c r="A366" s="469">
        <v>355</v>
      </c>
      <c r="B366" s="487" t="s">
        <v>195</v>
      </c>
      <c r="C366" s="472" t="s">
        <v>360</v>
      </c>
      <c r="D366" s="472" t="s">
        <v>140</v>
      </c>
      <c r="E366" s="472"/>
      <c r="F366" s="472"/>
      <c r="G366" s="363">
        <f>G367</f>
        <v>272.4</v>
      </c>
      <c r="H366" s="360">
        <f t="shared" si="69"/>
        <v>272.4</v>
      </c>
      <c r="I366" s="361">
        <f t="shared" si="69"/>
        <v>272.4</v>
      </c>
    </row>
    <row r="367" spans="1:9" s="287" customFormat="1" ht="12.75">
      <c r="A367" s="469">
        <v>356</v>
      </c>
      <c r="B367" s="414" t="s">
        <v>37</v>
      </c>
      <c r="C367" s="472" t="s">
        <v>360</v>
      </c>
      <c r="D367" s="472" t="s">
        <v>140</v>
      </c>
      <c r="E367" s="472" t="s">
        <v>11</v>
      </c>
      <c r="F367" s="472" t="s">
        <v>8</v>
      </c>
      <c r="G367" s="363">
        <f>G368</f>
        <v>272.4</v>
      </c>
      <c r="H367" s="360">
        <f t="shared" si="69"/>
        <v>272.4</v>
      </c>
      <c r="I367" s="361">
        <f t="shared" si="69"/>
        <v>272.4</v>
      </c>
    </row>
    <row r="368" spans="1:9" s="287" customFormat="1" ht="12.75">
      <c r="A368" s="469">
        <v>357</v>
      </c>
      <c r="B368" s="414" t="s">
        <v>26</v>
      </c>
      <c r="C368" s="472" t="s">
        <v>360</v>
      </c>
      <c r="D368" s="472" t="s">
        <v>140</v>
      </c>
      <c r="E368" s="472" t="s">
        <v>11</v>
      </c>
      <c r="F368" s="472" t="s">
        <v>65</v>
      </c>
      <c r="G368" s="363">
        <v>272.4</v>
      </c>
      <c r="H368" s="363">
        <v>272.4</v>
      </c>
      <c r="I368" s="364">
        <v>272.4</v>
      </c>
    </row>
    <row r="369" spans="1:9" s="287" customFormat="1" ht="25.5">
      <c r="A369" s="469">
        <v>358</v>
      </c>
      <c r="B369" s="473" t="s">
        <v>510</v>
      </c>
      <c r="C369" s="472" t="s">
        <v>360</v>
      </c>
      <c r="D369" s="472" t="s">
        <v>182</v>
      </c>
      <c r="E369" s="472"/>
      <c r="F369" s="472"/>
      <c r="G369" s="363">
        <f>G370</f>
        <v>41.5</v>
      </c>
      <c r="H369" s="360">
        <f aca="true" t="shared" si="70" ref="H369:I371">H370</f>
        <v>41.5</v>
      </c>
      <c r="I369" s="361">
        <f t="shared" si="70"/>
        <v>41.5</v>
      </c>
    </row>
    <row r="370" spans="1:9" s="287" customFormat="1" ht="25.5">
      <c r="A370" s="469">
        <v>359</v>
      </c>
      <c r="B370" s="473" t="s">
        <v>196</v>
      </c>
      <c r="C370" s="472" t="s">
        <v>360</v>
      </c>
      <c r="D370" s="472" t="s">
        <v>183</v>
      </c>
      <c r="E370" s="472"/>
      <c r="F370" s="472"/>
      <c r="G370" s="363">
        <f>G371</f>
        <v>41.5</v>
      </c>
      <c r="H370" s="360">
        <f t="shared" si="70"/>
        <v>41.5</v>
      </c>
      <c r="I370" s="361">
        <f t="shared" si="70"/>
        <v>41.5</v>
      </c>
    </row>
    <row r="371" spans="1:9" s="287" customFormat="1" ht="12.75">
      <c r="A371" s="469">
        <v>360</v>
      </c>
      <c r="B371" s="414" t="s">
        <v>37</v>
      </c>
      <c r="C371" s="472" t="s">
        <v>360</v>
      </c>
      <c r="D371" s="472" t="s">
        <v>183</v>
      </c>
      <c r="E371" s="472" t="s">
        <v>11</v>
      </c>
      <c r="F371" s="472" t="s">
        <v>8</v>
      </c>
      <c r="G371" s="363">
        <f>G372</f>
        <v>41.5</v>
      </c>
      <c r="H371" s="360">
        <f t="shared" si="70"/>
        <v>41.5</v>
      </c>
      <c r="I371" s="361">
        <f t="shared" si="70"/>
        <v>41.5</v>
      </c>
    </row>
    <row r="372" spans="1:9" s="287" customFormat="1" ht="12.75">
      <c r="A372" s="469">
        <v>361</v>
      </c>
      <c r="B372" s="414" t="s">
        <v>26</v>
      </c>
      <c r="C372" s="472" t="s">
        <v>360</v>
      </c>
      <c r="D372" s="472" t="s">
        <v>183</v>
      </c>
      <c r="E372" s="472" t="s">
        <v>11</v>
      </c>
      <c r="F372" s="472" t="s">
        <v>65</v>
      </c>
      <c r="G372" s="363">
        <v>41.5</v>
      </c>
      <c r="H372" s="363">
        <v>41.5</v>
      </c>
      <c r="I372" s="364">
        <v>41.5</v>
      </c>
    </row>
    <row r="373" spans="1:9" s="287" customFormat="1" ht="12.75">
      <c r="A373" s="469">
        <v>362</v>
      </c>
      <c r="B373" s="414" t="s">
        <v>496</v>
      </c>
      <c r="C373" s="472" t="s">
        <v>375</v>
      </c>
      <c r="D373" s="472"/>
      <c r="E373" s="472"/>
      <c r="F373" s="472"/>
      <c r="G373" s="363">
        <f>G374+G379+G384+G389+G394+G399+G404</f>
        <v>46918.73100000001</v>
      </c>
      <c r="H373" s="363">
        <f>H374+H379+H384+H389+H394+H399+H404</f>
        <v>46918.73100000001</v>
      </c>
      <c r="I373" s="364">
        <f>I374+I379+I384+I389+I394+I399+I404</f>
        <v>46918.73100000001</v>
      </c>
    </row>
    <row r="374" spans="1:9" s="287" customFormat="1" ht="51">
      <c r="A374" s="469">
        <v>363</v>
      </c>
      <c r="B374" s="414" t="s">
        <v>598</v>
      </c>
      <c r="C374" s="472" t="s">
        <v>376</v>
      </c>
      <c r="D374" s="472"/>
      <c r="E374" s="472"/>
      <c r="F374" s="472"/>
      <c r="G374" s="363">
        <f>G375</f>
        <v>30509.4</v>
      </c>
      <c r="H374" s="363">
        <f>H375</f>
        <v>30509.4</v>
      </c>
      <c r="I374" s="364">
        <f>I375</f>
        <v>30509.4</v>
      </c>
    </row>
    <row r="375" spans="1:9" s="287" customFormat="1" ht="25.5">
      <c r="A375" s="469">
        <v>364</v>
      </c>
      <c r="B375" s="414" t="s">
        <v>224</v>
      </c>
      <c r="C375" s="472" t="s">
        <v>376</v>
      </c>
      <c r="D375" s="472" t="s">
        <v>209</v>
      </c>
      <c r="E375" s="472"/>
      <c r="F375" s="472"/>
      <c r="G375" s="363">
        <f>G376</f>
        <v>30509.4</v>
      </c>
      <c r="H375" s="360">
        <f aca="true" t="shared" si="71" ref="H375:I377">H376</f>
        <v>30509.4</v>
      </c>
      <c r="I375" s="361">
        <f t="shared" si="71"/>
        <v>30509.4</v>
      </c>
    </row>
    <row r="376" spans="1:9" s="287" customFormat="1" ht="15" customHeight="1">
      <c r="A376" s="469">
        <v>365</v>
      </c>
      <c r="B376" s="414" t="s">
        <v>219</v>
      </c>
      <c r="C376" s="472" t="s">
        <v>376</v>
      </c>
      <c r="D376" s="472" t="s">
        <v>210</v>
      </c>
      <c r="E376" s="472"/>
      <c r="F376" s="472"/>
      <c r="G376" s="363">
        <f>G377</f>
        <v>30509.4</v>
      </c>
      <c r="H376" s="360">
        <f t="shared" si="71"/>
        <v>30509.4</v>
      </c>
      <c r="I376" s="361">
        <f t="shared" si="71"/>
        <v>30509.4</v>
      </c>
    </row>
    <row r="377" spans="1:9" s="287" customFormat="1" ht="12.75">
      <c r="A377" s="469">
        <v>366</v>
      </c>
      <c r="B377" s="414" t="s">
        <v>211</v>
      </c>
      <c r="C377" s="472" t="s">
        <v>376</v>
      </c>
      <c r="D377" s="472" t="s">
        <v>210</v>
      </c>
      <c r="E377" s="472" t="s">
        <v>106</v>
      </c>
      <c r="F377" s="472" t="s">
        <v>8</v>
      </c>
      <c r="G377" s="363">
        <f>G378</f>
        <v>30509.4</v>
      </c>
      <c r="H377" s="360">
        <f t="shared" si="71"/>
        <v>30509.4</v>
      </c>
      <c r="I377" s="361">
        <f t="shared" si="71"/>
        <v>30509.4</v>
      </c>
    </row>
    <row r="378" spans="1:9" s="287" customFormat="1" ht="12.75">
      <c r="A378" s="469">
        <v>367</v>
      </c>
      <c r="B378" s="414" t="s">
        <v>15</v>
      </c>
      <c r="C378" s="472" t="s">
        <v>376</v>
      </c>
      <c r="D378" s="472" t="s">
        <v>210</v>
      </c>
      <c r="E378" s="472" t="s">
        <v>106</v>
      </c>
      <c r="F378" s="472" t="s">
        <v>11</v>
      </c>
      <c r="G378" s="363">
        <v>30509.4</v>
      </c>
      <c r="H378" s="363">
        <v>30509.4</v>
      </c>
      <c r="I378" s="364">
        <v>30509.4</v>
      </c>
    </row>
    <row r="379" spans="1:9" s="287" customFormat="1" ht="68.25" customHeight="1">
      <c r="A379" s="469">
        <v>368</v>
      </c>
      <c r="B379" s="485" t="s">
        <v>490</v>
      </c>
      <c r="C379" s="472" t="s">
        <v>464</v>
      </c>
      <c r="D379" s="472"/>
      <c r="E379" s="472"/>
      <c r="F379" s="472"/>
      <c r="G379" s="363">
        <f>G380</f>
        <v>2727.105</v>
      </c>
      <c r="H379" s="360">
        <f aca="true" t="shared" si="72" ref="H379:I382">H380</f>
        <v>2727.105</v>
      </c>
      <c r="I379" s="361">
        <f t="shared" si="72"/>
        <v>2727.105</v>
      </c>
    </row>
    <row r="380" spans="1:9" s="287" customFormat="1" ht="25.5">
      <c r="A380" s="469">
        <v>369</v>
      </c>
      <c r="B380" s="414" t="s">
        <v>224</v>
      </c>
      <c r="C380" s="472" t="s">
        <v>464</v>
      </c>
      <c r="D380" s="472" t="s">
        <v>209</v>
      </c>
      <c r="E380" s="472"/>
      <c r="F380" s="472"/>
      <c r="G380" s="363">
        <f>G381</f>
        <v>2727.105</v>
      </c>
      <c r="H380" s="360">
        <f t="shared" si="72"/>
        <v>2727.105</v>
      </c>
      <c r="I380" s="361">
        <f t="shared" si="72"/>
        <v>2727.105</v>
      </c>
    </row>
    <row r="381" spans="1:9" s="287" customFormat="1" ht="15" customHeight="1">
      <c r="A381" s="469">
        <v>370</v>
      </c>
      <c r="B381" s="414" t="s">
        <v>219</v>
      </c>
      <c r="C381" s="472" t="s">
        <v>464</v>
      </c>
      <c r="D381" s="472" t="s">
        <v>210</v>
      </c>
      <c r="E381" s="472"/>
      <c r="F381" s="472"/>
      <c r="G381" s="363">
        <f>G382</f>
        <v>2727.105</v>
      </c>
      <c r="H381" s="360">
        <f t="shared" si="72"/>
        <v>2727.105</v>
      </c>
      <c r="I381" s="361">
        <f t="shared" si="72"/>
        <v>2727.105</v>
      </c>
    </row>
    <row r="382" spans="1:9" s="287" customFormat="1" ht="12.75">
      <c r="A382" s="469">
        <v>371</v>
      </c>
      <c r="B382" s="414" t="s">
        <v>211</v>
      </c>
      <c r="C382" s="472" t="s">
        <v>464</v>
      </c>
      <c r="D382" s="472" t="s">
        <v>210</v>
      </c>
      <c r="E382" s="472" t="s">
        <v>106</v>
      </c>
      <c r="F382" s="472" t="s">
        <v>8</v>
      </c>
      <c r="G382" s="363">
        <f>G383</f>
        <v>2727.105</v>
      </c>
      <c r="H382" s="360">
        <f t="shared" si="72"/>
        <v>2727.105</v>
      </c>
      <c r="I382" s="361">
        <f t="shared" si="72"/>
        <v>2727.105</v>
      </c>
    </row>
    <row r="383" spans="1:9" s="287" customFormat="1" ht="12.75">
      <c r="A383" s="469">
        <v>372</v>
      </c>
      <c r="B383" s="414" t="s">
        <v>15</v>
      </c>
      <c r="C383" s="472" t="s">
        <v>464</v>
      </c>
      <c r="D383" s="472" t="s">
        <v>210</v>
      </c>
      <c r="E383" s="472" t="s">
        <v>106</v>
      </c>
      <c r="F383" s="472" t="s">
        <v>11</v>
      </c>
      <c r="G383" s="363">
        <v>2727.105</v>
      </c>
      <c r="H383" s="363">
        <v>2727.105</v>
      </c>
      <c r="I383" s="364">
        <v>2727.105</v>
      </c>
    </row>
    <row r="384" spans="1:9" s="287" customFormat="1" ht="67.5" customHeight="1">
      <c r="A384" s="469">
        <v>373</v>
      </c>
      <c r="B384" s="485" t="s">
        <v>491</v>
      </c>
      <c r="C384" s="472" t="s">
        <v>465</v>
      </c>
      <c r="D384" s="472"/>
      <c r="E384" s="472"/>
      <c r="F384" s="472"/>
      <c r="G384" s="363">
        <f>G385</f>
        <v>2502.645</v>
      </c>
      <c r="H384" s="360">
        <f aca="true" t="shared" si="73" ref="H384:I387">H385</f>
        <v>2502.645</v>
      </c>
      <c r="I384" s="361">
        <f t="shared" si="73"/>
        <v>2502.645</v>
      </c>
    </row>
    <row r="385" spans="1:9" s="287" customFormat="1" ht="25.5">
      <c r="A385" s="469">
        <v>374</v>
      </c>
      <c r="B385" s="414" t="s">
        <v>224</v>
      </c>
      <c r="C385" s="472" t="s">
        <v>465</v>
      </c>
      <c r="D385" s="472" t="s">
        <v>209</v>
      </c>
      <c r="E385" s="472"/>
      <c r="F385" s="472"/>
      <c r="G385" s="363">
        <f>G386</f>
        <v>2502.645</v>
      </c>
      <c r="H385" s="360">
        <f t="shared" si="73"/>
        <v>2502.645</v>
      </c>
      <c r="I385" s="361">
        <f t="shared" si="73"/>
        <v>2502.645</v>
      </c>
    </row>
    <row r="386" spans="1:9" s="287" customFormat="1" ht="15.75" customHeight="1">
      <c r="A386" s="469">
        <v>375</v>
      </c>
      <c r="B386" s="414" t="s">
        <v>219</v>
      </c>
      <c r="C386" s="472" t="s">
        <v>465</v>
      </c>
      <c r="D386" s="472" t="s">
        <v>210</v>
      </c>
      <c r="E386" s="472"/>
      <c r="F386" s="472"/>
      <c r="G386" s="363">
        <f>G387</f>
        <v>2502.645</v>
      </c>
      <c r="H386" s="360">
        <f t="shared" si="73"/>
        <v>2502.645</v>
      </c>
      <c r="I386" s="361">
        <f t="shared" si="73"/>
        <v>2502.645</v>
      </c>
    </row>
    <row r="387" spans="1:9" s="287" customFormat="1" ht="12.75">
      <c r="A387" s="469">
        <v>376</v>
      </c>
      <c r="B387" s="414" t="s">
        <v>211</v>
      </c>
      <c r="C387" s="472" t="s">
        <v>465</v>
      </c>
      <c r="D387" s="472" t="s">
        <v>210</v>
      </c>
      <c r="E387" s="472" t="s">
        <v>106</v>
      </c>
      <c r="F387" s="472" t="s">
        <v>8</v>
      </c>
      <c r="G387" s="363">
        <f>G388</f>
        <v>2502.645</v>
      </c>
      <c r="H387" s="360">
        <f t="shared" si="73"/>
        <v>2502.645</v>
      </c>
      <c r="I387" s="361">
        <f t="shared" si="73"/>
        <v>2502.645</v>
      </c>
    </row>
    <row r="388" spans="1:9" s="287" customFormat="1" ht="12.75">
      <c r="A388" s="469">
        <v>377</v>
      </c>
      <c r="B388" s="414" t="s">
        <v>15</v>
      </c>
      <c r="C388" s="472" t="s">
        <v>465</v>
      </c>
      <c r="D388" s="472" t="s">
        <v>210</v>
      </c>
      <c r="E388" s="472" t="s">
        <v>106</v>
      </c>
      <c r="F388" s="472" t="s">
        <v>11</v>
      </c>
      <c r="G388" s="363">
        <v>2502.645</v>
      </c>
      <c r="H388" s="363">
        <v>2502.645</v>
      </c>
      <c r="I388" s="364">
        <v>2502.645</v>
      </c>
    </row>
    <row r="389" spans="1:9" s="287" customFormat="1" ht="66.75" customHeight="1">
      <c r="A389" s="469">
        <v>378</v>
      </c>
      <c r="B389" s="485" t="s">
        <v>492</v>
      </c>
      <c r="C389" s="472" t="s">
        <v>466</v>
      </c>
      <c r="D389" s="472"/>
      <c r="E389" s="472"/>
      <c r="F389" s="472"/>
      <c r="G389" s="363">
        <f>G390</f>
        <v>1599.946</v>
      </c>
      <c r="H389" s="360">
        <f aca="true" t="shared" si="74" ref="H389:I392">H390</f>
        <v>1599.946</v>
      </c>
      <c r="I389" s="361">
        <f t="shared" si="74"/>
        <v>1599.946</v>
      </c>
    </row>
    <row r="390" spans="1:9" s="287" customFormat="1" ht="25.5">
      <c r="A390" s="469">
        <v>379</v>
      </c>
      <c r="B390" s="414" t="s">
        <v>224</v>
      </c>
      <c r="C390" s="472" t="s">
        <v>466</v>
      </c>
      <c r="D390" s="472" t="s">
        <v>209</v>
      </c>
      <c r="E390" s="472"/>
      <c r="F390" s="472"/>
      <c r="G390" s="363">
        <f>G391</f>
        <v>1599.946</v>
      </c>
      <c r="H390" s="360">
        <f t="shared" si="74"/>
        <v>1599.946</v>
      </c>
      <c r="I390" s="361">
        <f t="shared" si="74"/>
        <v>1599.946</v>
      </c>
    </row>
    <row r="391" spans="1:9" s="287" customFormat="1" ht="15" customHeight="1">
      <c r="A391" s="469">
        <v>380</v>
      </c>
      <c r="B391" s="414" t="s">
        <v>219</v>
      </c>
      <c r="C391" s="472" t="s">
        <v>466</v>
      </c>
      <c r="D391" s="472" t="s">
        <v>210</v>
      </c>
      <c r="E391" s="472"/>
      <c r="F391" s="472"/>
      <c r="G391" s="363">
        <f>G392</f>
        <v>1599.946</v>
      </c>
      <c r="H391" s="360">
        <f t="shared" si="74"/>
        <v>1599.946</v>
      </c>
      <c r="I391" s="361">
        <f t="shared" si="74"/>
        <v>1599.946</v>
      </c>
    </row>
    <row r="392" spans="1:9" s="287" customFormat="1" ht="12.75">
      <c r="A392" s="469">
        <v>381</v>
      </c>
      <c r="B392" s="414" t="s">
        <v>211</v>
      </c>
      <c r="C392" s="472" t="s">
        <v>466</v>
      </c>
      <c r="D392" s="472" t="s">
        <v>210</v>
      </c>
      <c r="E392" s="472" t="s">
        <v>106</v>
      </c>
      <c r="F392" s="472" t="s">
        <v>8</v>
      </c>
      <c r="G392" s="363">
        <f>G393</f>
        <v>1599.946</v>
      </c>
      <c r="H392" s="360">
        <f t="shared" si="74"/>
        <v>1599.946</v>
      </c>
      <c r="I392" s="361">
        <f t="shared" si="74"/>
        <v>1599.946</v>
      </c>
    </row>
    <row r="393" spans="1:9" s="287" customFormat="1" ht="12.75">
      <c r="A393" s="469">
        <v>382</v>
      </c>
      <c r="B393" s="414" t="s">
        <v>15</v>
      </c>
      <c r="C393" s="472" t="s">
        <v>466</v>
      </c>
      <c r="D393" s="472" t="s">
        <v>210</v>
      </c>
      <c r="E393" s="472" t="s">
        <v>106</v>
      </c>
      <c r="F393" s="472" t="s">
        <v>11</v>
      </c>
      <c r="G393" s="363">
        <v>1599.946</v>
      </c>
      <c r="H393" s="363">
        <v>1599.946</v>
      </c>
      <c r="I393" s="364">
        <v>1599.946</v>
      </c>
    </row>
    <row r="394" spans="1:9" s="287" customFormat="1" ht="68.25" customHeight="1">
      <c r="A394" s="469">
        <v>383</v>
      </c>
      <c r="B394" s="485" t="s">
        <v>493</v>
      </c>
      <c r="C394" s="472" t="s">
        <v>467</v>
      </c>
      <c r="D394" s="472"/>
      <c r="E394" s="472"/>
      <c r="F394" s="472"/>
      <c r="G394" s="363">
        <f>G395</f>
        <v>1964.747</v>
      </c>
      <c r="H394" s="360">
        <f aca="true" t="shared" si="75" ref="H394:I397">H395</f>
        <v>1964.747</v>
      </c>
      <c r="I394" s="361">
        <f t="shared" si="75"/>
        <v>1964.747</v>
      </c>
    </row>
    <row r="395" spans="1:9" s="287" customFormat="1" ht="25.5">
      <c r="A395" s="469">
        <v>384</v>
      </c>
      <c r="B395" s="414" t="s">
        <v>224</v>
      </c>
      <c r="C395" s="472" t="s">
        <v>467</v>
      </c>
      <c r="D395" s="472" t="s">
        <v>209</v>
      </c>
      <c r="E395" s="472"/>
      <c r="F395" s="472"/>
      <c r="G395" s="363">
        <f>G396</f>
        <v>1964.747</v>
      </c>
      <c r="H395" s="360">
        <f t="shared" si="75"/>
        <v>1964.747</v>
      </c>
      <c r="I395" s="361">
        <f t="shared" si="75"/>
        <v>1964.747</v>
      </c>
    </row>
    <row r="396" spans="1:9" s="287" customFormat="1" ht="18" customHeight="1">
      <c r="A396" s="469">
        <v>385</v>
      </c>
      <c r="B396" s="414" t="s">
        <v>219</v>
      </c>
      <c r="C396" s="472" t="s">
        <v>467</v>
      </c>
      <c r="D396" s="472" t="s">
        <v>210</v>
      </c>
      <c r="E396" s="472"/>
      <c r="F396" s="472"/>
      <c r="G396" s="363">
        <f>G397</f>
        <v>1964.747</v>
      </c>
      <c r="H396" s="360">
        <f t="shared" si="75"/>
        <v>1964.747</v>
      </c>
      <c r="I396" s="361">
        <f t="shared" si="75"/>
        <v>1964.747</v>
      </c>
    </row>
    <row r="397" spans="1:9" s="287" customFormat="1" ht="12.75">
      <c r="A397" s="469">
        <v>386</v>
      </c>
      <c r="B397" s="414" t="s">
        <v>211</v>
      </c>
      <c r="C397" s="472" t="s">
        <v>467</v>
      </c>
      <c r="D397" s="472" t="s">
        <v>210</v>
      </c>
      <c r="E397" s="472" t="s">
        <v>106</v>
      </c>
      <c r="F397" s="472" t="s">
        <v>8</v>
      </c>
      <c r="G397" s="363">
        <f>G398</f>
        <v>1964.747</v>
      </c>
      <c r="H397" s="360">
        <f t="shared" si="75"/>
        <v>1964.747</v>
      </c>
      <c r="I397" s="361">
        <f t="shared" si="75"/>
        <v>1964.747</v>
      </c>
    </row>
    <row r="398" spans="1:9" s="287" customFormat="1" ht="12.75">
      <c r="A398" s="469">
        <v>387</v>
      </c>
      <c r="B398" s="414" t="s">
        <v>15</v>
      </c>
      <c r="C398" s="472" t="s">
        <v>467</v>
      </c>
      <c r="D398" s="472" t="s">
        <v>210</v>
      </c>
      <c r="E398" s="472" t="s">
        <v>106</v>
      </c>
      <c r="F398" s="472" t="s">
        <v>11</v>
      </c>
      <c r="G398" s="363">
        <v>1964.747</v>
      </c>
      <c r="H398" s="363">
        <v>1964.747</v>
      </c>
      <c r="I398" s="364">
        <v>1964.747</v>
      </c>
    </row>
    <row r="399" spans="1:9" s="287" customFormat="1" ht="66.75" customHeight="1">
      <c r="A399" s="469">
        <v>388</v>
      </c>
      <c r="B399" s="485" t="s">
        <v>494</v>
      </c>
      <c r="C399" s="472" t="s">
        <v>468</v>
      </c>
      <c r="D399" s="472"/>
      <c r="E399" s="472"/>
      <c r="F399" s="472"/>
      <c r="G399" s="363">
        <f>G400</f>
        <v>3156.755</v>
      </c>
      <c r="H399" s="360">
        <f aca="true" t="shared" si="76" ref="H399:I402">H400</f>
        <v>3156.755</v>
      </c>
      <c r="I399" s="361">
        <f t="shared" si="76"/>
        <v>3156.755</v>
      </c>
    </row>
    <row r="400" spans="1:9" s="287" customFormat="1" ht="25.5">
      <c r="A400" s="469">
        <v>389</v>
      </c>
      <c r="B400" s="414" t="s">
        <v>224</v>
      </c>
      <c r="C400" s="472" t="s">
        <v>468</v>
      </c>
      <c r="D400" s="472" t="s">
        <v>209</v>
      </c>
      <c r="E400" s="472"/>
      <c r="F400" s="472"/>
      <c r="G400" s="363">
        <f>G401</f>
        <v>3156.755</v>
      </c>
      <c r="H400" s="360">
        <f t="shared" si="76"/>
        <v>3156.755</v>
      </c>
      <c r="I400" s="361">
        <f t="shared" si="76"/>
        <v>3156.755</v>
      </c>
    </row>
    <row r="401" spans="1:9" s="287" customFormat="1" ht="12.75">
      <c r="A401" s="469">
        <v>390</v>
      </c>
      <c r="B401" s="414" t="s">
        <v>219</v>
      </c>
      <c r="C401" s="472" t="s">
        <v>468</v>
      </c>
      <c r="D401" s="472" t="s">
        <v>210</v>
      </c>
      <c r="E401" s="472"/>
      <c r="F401" s="472"/>
      <c r="G401" s="363">
        <f>G402</f>
        <v>3156.755</v>
      </c>
      <c r="H401" s="360">
        <f t="shared" si="76"/>
        <v>3156.755</v>
      </c>
      <c r="I401" s="361">
        <f t="shared" si="76"/>
        <v>3156.755</v>
      </c>
    </row>
    <row r="402" spans="1:9" s="287" customFormat="1" ht="12.75">
      <c r="A402" s="469">
        <v>391</v>
      </c>
      <c r="B402" s="414" t="s">
        <v>211</v>
      </c>
      <c r="C402" s="472" t="s">
        <v>468</v>
      </c>
      <c r="D402" s="472" t="s">
        <v>210</v>
      </c>
      <c r="E402" s="472" t="s">
        <v>106</v>
      </c>
      <c r="F402" s="472" t="s">
        <v>8</v>
      </c>
      <c r="G402" s="363">
        <f>G403</f>
        <v>3156.755</v>
      </c>
      <c r="H402" s="360">
        <f t="shared" si="76"/>
        <v>3156.755</v>
      </c>
      <c r="I402" s="361">
        <f t="shared" si="76"/>
        <v>3156.755</v>
      </c>
    </row>
    <row r="403" spans="1:9" s="287" customFormat="1" ht="12.75">
      <c r="A403" s="469">
        <v>392</v>
      </c>
      <c r="B403" s="414" t="s">
        <v>15</v>
      </c>
      <c r="C403" s="472" t="s">
        <v>468</v>
      </c>
      <c r="D403" s="472" t="s">
        <v>210</v>
      </c>
      <c r="E403" s="472" t="s">
        <v>106</v>
      </c>
      <c r="F403" s="472" t="s">
        <v>11</v>
      </c>
      <c r="G403" s="363">
        <v>3156.755</v>
      </c>
      <c r="H403" s="363">
        <v>3156.755</v>
      </c>
      <c r="I403" s="364">
        <v>3156.755</v>
      </c>
    </row>
    <row r="404" spans="1:9" s="287" customFormat="1" ht="67.5" customHeight="1">
      <c r="A404" s="469">
        <v>393</v>
      </c>
      <c r="B404" s="485" t="s">
        <v>495</v>
      </c>
      <c r="C404" s="472" t="s">
        <v>481</v>
      </c>
      <c r="D404" s="472"/>
      <c r="E404" s="472"/>
      <c r="F404" s="472"/>
      <c r="G404" s="363">
        <f aca="true" t="shared" si="77" ref="G404:H406">G405</f>
        <v>4458.133</v>
      </c>
      <c r="H404" s="360">
        <f t="shared" si="77"/>
        <v>4458.133</v>
      </c>
      <c r="I404" s="361">
        <f>I406</f>
        <v>4458.133</v>
      </c>
    </row>
    <row r="405" spans="1:9" s="287" customFormat="1" ht="25.5">
      <c r="A405" s="469">
        <v>394</v>
      </c>
      <c r="B405" s="414" t="s">
        <v>224</v>
      </c>
      <c r="C405" s="472" t="s">
        <v>481</v>
      </c>
      <c r="D405" s="472" t="s">
        <v>209</v>
      </c>
      <c r="E405" s="472"/>
      <c r="F405" s="472"/>
      <c r="G405" s="363">
        <f t="shared" si="77"/>
        <v>4458.133</v>
      </c>
      <c r="H405" s="360">
        <f t="shared" si="77"/>
        <v>4458.133</v>
      </c>
      <c r="I405" s="361">
        <f>I407</f>
        <v>4458.133</v>
      </c>
    </row>
    <row r="406" spans="1:9" s="287" customFormat="1" ht="12.75">
      <c r="A406" s="469">
        <v>395</v>
      </c>
      <c r="B406" s="414" t="s">
        <v>219</v>
      </c>
      <c r="C406" s="472" t="s">
        <v>481</v>
      </c>
      <c r="D406" s="472" t="s">
        <v>210</v>
      </c>
      <c r="E406" s="472"/>
      <c r="F406" s="472"/>
      <c r="G406" s="363">
        <f t="shared" si="77"/>
        <v>4458.133</v>
      </c>
      <c r="H406" s="360">
        <f t="shared" si="77"/>
        <v>4458.133</v>
      </c>
      <c r="I406" s="361">
        <f>I407</f>
        <v>4458.133</v>
      </c>
    </row>
    <row r="407" spans="1:9" s="287" customFormat="1" ht="12.75">
      <c r="A407" s="469">
        <v>396</v>
      </c>
      <c r="B407" s="414" t="s">
        <v>211</v>
      </c>
      <c r="C407" s="472" t="s">
        <v>481</v>
      </c>
      <c r="D407" s="472" t="s">
        <v>210</v>
      </c>
      <c r="E407" s="472" t="s">
        <v>106</v>
      </c>
      <c r="F407" s="472" t="s">
        <v>8</v>
      </c>
      <c r="G407" s="363">
        <f>G408</f>
        <v>4458.133</v>
      </c>
      <c r="H407" s="363">
        <f>H408</f>
        <v>4458.133</v>
      </c>
      <c r="I407" s="364">
        <f>I408</f>
        <v>4458.133</v>
      </c>
    </row>
    <row r="408" spans="1:9" s="287" customFormat="1" ht="12.75">
      <c r="A408" s="469">
        <v>397</v>
      </c>
      <c r="B408" s="414" t="s">
        <v>15</v>
      </c>
      <c r="C408" s="472" t="s">
        <v>481</v>
      </c>
      <c r="D408" s="472" t="s">
        <v>210</v>
      </c>
      <c r="E408" s="472" t="s">
        <v>106</v>
      </c>
      <c r="F408" s="472" t="s">
        <v>11</v>
      </c>
      <c r="G408" s="363">
        <v>4458.133</v>
      </c>
      <c r="H408" s="363">
        <v>4458.133</v>
      </c>
      <c r="I408" s="364">
        <v>4458.133</v>
      </c>
    </row>
    <row r="409" spans="1:9" s="287" customFormat="1" ht="12.75">
      <c r="A409" s="469">
        <v>398</v>
      </c>
      <c r="B409" s="414" t="s">
        <v>233</v>
      </c>
      <c r="C409" s="472" t="s">
        <v>377</v>
      </c>
      <c r="D409" s="472"/>
      <c r="E409" s="472"/>
      <c r="F409" s="472"/>
      <c r="G409" s="363">
        <f aca="true" t="shared" si="78" ref="G409:I410">G411</f>
        <v>4672.8</v>
      </c>
      <c r="H409" s="363">
        <f t="shared" si="78"/>
        <v>4672.8</v>
      </c>
      <c r="I409" s="364">
        <f t="shared" si="78"/>
        <v>4672.8</v>
      </c>
    </row>
    <row r="410" spans="1:9" s="287" customFormat="1" ht="41.25" customHeight="1">
      <c r="A410" s="469">
        <v>399</v>
      </c>
      <c r="B410" s="414" t="s">
        <v>426</v>
      </c>
      <c r="C410" s="472" t="s">
        <v>378</v>
      </c>
      <c r="D410" s="472"/>
      <c r="E410" s="472"/>
      <c r="F410" s="472"/>
      <c r="G410" s="363">
        <f t="shared" si="78"/>
        <v>4672.8</v>
      </c>
      <c r="H410" s="360">
        <f t="shared" si="78"/>
        <v>4672.8</v>
      </c>
      <c r="I410" s="361">
        <f t="shared" si="78"/>
        <v>4672.8</v>
      </c>
    </row>
    <row r="411" spans="1:9" s="287" customFormat="1" ht="25.5">
      <c r="A411" s="469">
        <v>400</v>
      </c>
      <c r="B411" s="414" t="s">
        <v>224</v>
      </c>
      <c r="C411" s="472" t="s">
        <v>378</v>
      </c>
      <c r="D411" s="472" t="s">
        <v>209</v>
      </c>
      <c r="E411" s="472"/>
      <c r="F411" s="472"/>
      <c r="G411" s="363">
        <f aca="true" t="shared" si="79" ref="G411:H413">G412</f>
        <v>4672.8</v>
      </c>
      <c r="H411" s="360">
        <f t="shared" si="79"/>
        <v>4672.8</v>
      </c>
      <c r="I411" s="361">
        <f>I413</f>
        <v>4672.8</v>
      </c>
    </row>
    <row r="412" spans="1:9" s="287" customFormat="1" ht="12.75">
      <c r="A412" s="469">
        <v>401</v>
      </c>
      <c r="B412" s="414" t="s">
        <v>219</v>
      </c>
      <c r="C412" s="472" t="s">
        <v>378</v>
      </c>
      <c r="D412" s="472" t="s">
        <v>210</v>
      </c>
      <c r="E412" s="472"/>
      <c r="F412" s="472"/>
      <c r="G412" s="363">
        <f t="shared" si="79"/>
        <v>4672.8</v>
      </c>
      <c r="H412" s="360">
        <f t="shared" si="79"/>
        <v>4672.8</v>
      </c>
      <c r="I412" s="361">
        <f>I413</f>
        <v>4672.8</v>
      </c>
    </row>
    <row r="413" spans="1:9" s="287" customFormat="1" ht="12.75">
      <c r="A413" s="469">
        <v>402</v>
      </c>
      <c r="B413" s="414" t="s">
        <v>211</v>
      </c>
      <c r="C413" s="472" t="s">
        <v>378</v>
      </c>
      <c r="D413" s="472" t="s">
        <v>210</v>
      </c>
      <c r="E413" s="472" t="s">
        <v>106</v>
      </c>
      <c r="F413" s="472" t="s">
        <v>8</v>
      </c>
      <c r="G413" s="363">
        <f t="shared" si="79"/>
        <v>4672.8</v>
      </c>
      <c r="H413" s="360">
        <f t="shared" si="79"/>
        <v>4672.8</v>
      </c>
      <c r="I413" s="361">
        <f>I414</f>
        <v>4672.8</v>
      </c>
    </row>
    <row r="414" spans="1:9" s="287" customFormat="1" ht="12.75">
      <c r="A414" s="469">
        <v>403</v>
      </c>
      <c r="B414" s="414" t="s">
        <v>15</v>
      </c>
      <c r="C414" s="472" t="s">
        <v>378</v>
      </c>
      <c r="D414" s="472" t="s">
        <v>210</v>
      </c>
      <c r="E414" s="472" t="s">
        <v>106</v>
      </c>
      <c r="F414" s="472" t="s">
        <v>11</v>
      </c>
      <c r="G414" s="363">
        <v>4672.8</v>
      </c>
      <c r="H414" s="363">
        <v>4672.8</v>
      </c>
      <c r="I414" s="364">
        <v>4672.8</v>
      </c>
    </row>
    <row r="415" spans="1:9" s="287" customFormat="1" ht="25.5">
      <c r="A415" s="469">
        <v>404</v>
      </c>
      <c r="B415" s="414" t="s">
        <v>234</v>
      </c>
      <c r="C415" s="472" t="s">
        <v>379</v>
      </c>
      <c r="D415" s="472"/>
      <c r="E415" s="472"/>
      <c r="F415" s="472"/>
      <c r="G415" s="363">
        <f>G416+G421+G426</f>
        <v>35485.028</v>
      </c>
      <c r="H415" s="363">
        <f>H416+H421+H426</f>
        <v>35485.128</v>
      </c>
      <c r="I415" s="364">
        <f>I416+I421+I426</f>
        <v>35408.628</v>
      </c>
    </row>
    <row r="416" spans="1:9" s="287" customFormat="1" ht="51">
      <c r="A416" s="469">
        <v>405</v>
      </c>
      <c r="B416" s="414" t="s">
        <v>427</v>
      </c>
      <c r="C416" s="472" t="s">
        <v>380</v>
      </c>
      <c r="D416" s="472"/>
      <c r="E416" s="472"/>
      <c r="F416" s="472"/>
      <c r="G416" s="363">
        <f>G418</f>
        <v>35203.525</v>
      </c>
      <c r="H416" s="363">
        <f>H418</f>
        <v>35203.525</v>
      </c>
      <c r="I416" s="364">
        <f>I418</f>
        <v>35203.525</v>
      </c>
    </row>
    <row r="417" spans="1:9" s="287" customFormat="1" ht="25.5">
      <c r="A417" s="469">
        <v>406</v>
      </c>
      <c r="B417" s="414" t="s">
        <v>224</v>
      </c>
      <c r="C417" s="472" t="s">
        <v>380</v>
      </c>
      <c r="D417" s="472" t="s">
        <v>209</v>
      </c>
      <c r="E417" s="472"/>
      <c r="F417" s="472"/>
      <c r="G417" s="363">
        <f aca="true" t="shared" si="80" ref="G417:H419">G418</f>
        <v>35203.525</v>
      </c>
      <c r="H417" s="360">
        <f t="shared" si="80"/>
        <v>35203.525</v>
      </c>
      <c r="I417" s="361">
        <f>I418</f>
        <v>35203.525</v>
      </c>
    </row>
    <row r="418" spans="1:9" s="287" customFormat="1" ht="12.75">
      <c r="A418" s="469">
        <v>407</v>
      </c>
      <c r="B418" s="414" t="s">
        <v>219</v>
      </c>
      <c r="C418" s="472" t="s">
        <v>380</v>
      </c>
      <c r="D418" s="472" t="s">
        <v>210</v>
      </c>
      <c r="E418" s="472"/>
      <c r="F418" s="472"/>
      <c r="G418" s="363">
        <f t="shared" si="80"/>
        <v>35203.525</v>
      </c>
      <c r="H418" s="360">
        <f t="shared" si="80"/>
        <v>35203.525</v>
      </c>
      <c r="I418" s="361">
        <f>I419</f>
        <v>35203.525</v>
      </c>
    </row>
    <row r="419" spans="1:9" s="287" customFormat="1" ht="12.75">
      <c r="A419" s="469">
        <v>408</v>
      </c>
      <c r="B419" s="414" t="s">
        <v>211</v>
      </c>
      <c r="C419" s="472" t="s">
        <v>380</v>
      </c>
      <c r="D419" s="472" t="s">
        <v>210</v>
      </c>
      <c r="E419" s="472" t="s">
        <v>106</v>
      </c>
      <c r="F419" s="472" t="s">
        <v>8</v>
      </c>
      <c r="G419" s="363">
        <f t="shared" si="80"/>
        <v>35203.525</v>
      </c>
      <c r="H419" s="360">
        <f t="shared" si="80"/>
        <v>35203.525</v>
      </c>
      <c r="I419" s="361">
        <f>I420</f>
        <v>35203.525</v>
      </c>
    </row>
    <row r="420" spans="1:9" s="287" customFormat="1" ht="12.75">
      <c r="A420" s="469">
        <v>409</v>
      </c>
      <c r="B420" s="414" t="s">
        <v>15</v>
      </c>
      <c r="C420" s="472" t="s">
        <v>380</v>
      </c>
      <c r="D420" s="472" t="s">
        <v>210</v>
      </c>
      <c r="E420" s="472" t="s">
        <v>106</v>
      </c>
      <c r="F420" s="472" t="s">
        <v>11</v>
      </c>
      <c r="G420" s="363">
        <v>35203.525</v>
      </c>
      <c r="H420" s="363">
        <v>35203.525</v>
      </c>
      <c r="I420" s="364">
        <v>35203.525</v>
      </c>
    </row>
    <row r="421" spans="1:9" s="287" customFormat="1" ht="51">
      <c r="A421" s="469">
        <v>410</v>
      </c>
      <c r="B421" s="414" t="s">
        <v>551</v>
      </c>
      <c r="C421" s="472" t="s">
        <v>552</v>
      </c>
      <c r="D421" s="472"/>
      <c r="E421" s="472"/>
      <c r="F421" s="476"/>
      <c r="G421" s="363">
        <f>G422</f>
        <v>169.467</v>
      </c>
      <c r="H421" s="360">
        <f aca="true" t="shared" si="81" ref="H421:I424">H422</f>
        <v>169.467</v>
      </c>
      <c r="I421" s="361">
        <f t="shared" si="81"/>
        <v>169.467</v>
      </c>
    </row>
    <row r="422" spans="1:9" s="287" customFormat="1" ht="25.5">
      <c r="A422" s="469">
        <v>411</v>
      </c>
      <c r="B422" s="414" t="s">
        <v>224</v>
      </c>
      <c r="C422" s="472" t="s">
        <v>552</v>
      </c>
      <c r="D422" s="472" t="s">
        <v>209</v>
      </c>
      <c r="E422" s="472"/>
      <c r="F422" s="476"/>
      <c r="G422" s="363">
        <f>G423</f>
        <v>169.467</v>
      </c>
      <c r="H422" s="360">
        <f t="shared" si="81"/>
        <v>169.467</v>
      </c>
      <c r="I422" s="361">
        <f t="shared" si="81"/>
        <v>169.467</v>
      </c>
    </row>
    <row r="423" spans="1:9" s="287" customFormat="1" ht="12.75">
      <c r="A423" s="469">
        <v>412</v>
      </c>
      <c r="B423" s="414" t="s">
        <v>219</v>
      </c>
      <c r="C423" s="472" t="s">
        <v>552</v>
      </c>
      <c r="D423" s="472" t="s">
        <v>210</v>
      </c>
      <c r="E423" s="472"/>
      <c r="F423" s="476"/>
      <c r="G423" s="363">
        <f>G424</f>
        <v>169.467</v>
      </c>
      <c r="H423" s="360">
        <f t="shared" si="81"/>
        <v>169.467</v>
      </c>
      <c r="I423" s="361">
        <f t="shared" si="81"/>
        <v>169.467</v>
      </c>
    </row>
    <row r="424" spans="1:9" s="287" customFormat="1" ht="12.75">
      <c r="A424" s="469">
        <v>413</v>
      </c>
      <c r="B424" s="414" t="s">
        <v>211</v>
      </c>
      <c r="C424" s="472" t="s">
        <v>552</v>
      </c>
      <c r="D424" s="472" t="s">
        <v>210</v>
      </c>
      <c r="E424" s="472" t="s">
        <v>106</v>
      </c>
      <c r="F424" s="472" t="s">
        <v>8</v>
      </c>
      <c r="G424" s="363">
        <f>G425</f>
        <v>169.467</v>
      </c>
      <c r="H424" s="360">
        <f t="shared" si="81"/>
        <v>169.467</v>
      </c>
      <c r="I424" s="361">
        <f t="shared" si="81"/>
        <v>169.467</v>
      </c>
    </row>
    <row r="425" spans="1:9" s="287" customFormat="1" ht="12.75">
      <c r="A425" s="469">
        <v>414</v>
      </c>
      <c r="B425" s="414" t="s">
        <v>15</v>
      </c>
      <c r="C425" s="472" t="s">
        <v>552</v>
      </c>
      <c r="D425" s="472" t="s">
        <v>210</v>
      </c>
      <c r="E425" s="472" t="s">
        <v>106</v>
      </c>
      <c r="F425" s="472" t="s">
        <v>11</v>
      </c>
      <c r="G425" s="363">
        <v>169.467</v>
      </c>
      <c r="H425" s="363">
        <v>169.467</v>
      </c>
      <c r="I425" s="364">
        <v>169.467</v>
      </c>
    </row>
    <row r="426" spans="1:9" s="287" customFormat="1" ht="51">
      <c r="A426" s="469">
        <v>415</v>
      </c>
      <c r="B426" s="410" t="s">
        <v>803</v>
      </c>
      <c r="C426" s="412" t="s">
        <v>871</v>
      </c>
      <c r="D426" s="412"/>
      <c r="E426" s="412"/>
      <c r="F426" s="362"/>
      <c r="G426" s="312">
        <f>G427</f>
        <v>112.036</v>
      </c>
      <c r="H426" s="312">
        <f aca="true" t="shared" si="82" ref="H426:I429">H427</f>
        <v>112.136</v>
      </c>
      <c r="I426" s="314">
        <f t="shared" si="82"/>
        <v>35.636</v>
      </c>
    </row>
    <row r="427" spans="1:9" s="287" customFormat="1" ht="25.5">
      <c r="A427" s="469">
        <v>416</v>
      </c>
      <c r="B427" s="410" t="s">
        <v>224</v>
      </c>
      <c r="C427" s="412" t="s">
        <v>871</v>
      </c>
      <c r="D427" s="412" t="s">
        <v>209</v>
      </c>
      <c r="E427" s="412"/>
      <c r="F427" s="362"/>
      <c r="G427" s="312">
        <f>G428</f>
        <v>112.036</v>
      </c>
      <c r="H427" s="312">
        <f t="shared" si="82"/>
        <v>112.136</v>
      </c>
      <c r="I427" s="314">
        <f t="shared" si="82"/>
        <v>35.636</v>
      </c>
    </row>
    <row r="428" spans="1:9" s="287" customFormat="1" ht="12.75">
      <c r="A428" s="469">
        <v>417</v>
      </c>
      <c r="B428" s="410" t="s">
        <v>219</v>
      </c>
      <c r="C428" s="412" t="s">
        <v>871</v>
      </c>
      <c r="D428" s="412" t="s">
        <v>210</v>
      </c>
      <c r="E428" s="412"/>
      <c r="F428" s="362"/>
      <c r="G428" s="312">
        <f>G429</f>
        <v>112.036</v>
      </c>
      <c r="H428" s="312">
        <f t="shared" si="82"/>
        <v>112.136</v>
      </c>
      <c r="I428" s="314">
        <f t="shared" si="82"/>
        <v>35.636</v>
      </c>
    </row>
    <row r="429" spans="1:9" s="287" customFormat="1" ht="12.75">
      <c r="A429" s="469">
        <v>418</v>
      </c>
      <c r="B429" s="414" t="s">
        <v>211</v>
      </c>
      <c r="C429" s="412" t="s">
        <v>871</v>
      </c>
      <c r="D429" s="412" t="s">
        <v>210</v>
      </c>
      <c r="E429" s="472" t="s">
        <v>106</v>
      </c>
      <c r="F429" s="472" t="s">
        <v>8</v>
      </c>
      <c r="G429" s="363">
        <f>G430</f>
        <v>112.036</v>
      </c>
      <c r="H429" s="363">
        <f t="shared" si="82"/>
        <v>112.136</v>
      </c>
      <c r="I429" s="364">
        <f t="shared" si="82"/>
        <v>35.636</v>
      </c>
    </row>
    <row r="430" spans="1:9" s="287" customFormat="1" ht="12.75">
      <c r="A430" s="469">
        <v>419</v>
      </c>
      <c r="B430" s="414" t="s">
        <v>15</v>
      </c>
      <c r="C430" s="412" t="s">
        <v>871</v>
      </c>
      <c r="D430" s="412" t="s">
        <v>210</v>
      </c>
      <c r="E430" s="472" t="s">
        <v>106</v>
      </c>
      <c r="F430" s="472" t="s">
        <v>11</v>
      </c>
      <c r="G430" s="363">
        <v>112.036</v>
      </c>
      <c r="H430" s="363">
        <v>112.136</v>
      </c>
      <c r="I430" s="364">
        <v>35.636</v>
      </c>
    </row>
    <row r="431" spans="1:9" s="287" customFormat="1" ht="25.5">
      <c r="A431" s="469">
        <v>420</v>
      </c>
      <c r="B431" s="414" t="s">
        <v>232</v>
      </c>
      <c r="C431" s="472" t="s">
        <v>369</v>
      </c>
      <c r="D431" s="472"/>
      <c r="E431" s="472"/>
      <c r="F431" s="472"/>
      <c r="G431" s="363">
        <f>G432</f>
        <v>21027.2</v>
      </c>
      <c r="H431" s="363">
        <f>H432</f>
        <v>21027.2</v>
      </c>
      <c r="I431" s="364">
        <f>I432</f>
        <v>21027.2</v>
      </c>
    </row>
    <row r="432" spans="1:9" s="287" customFormat="1" ht="51">
      <c r="A432" s="469">
        <v>421</v>
      </c>
      <c r="B432" s="414" t="s">
        <v>428</v>
      </c>
      <c r="C432" s="472" t="s">
        <v>370</v>
      </c>
      <c r="D432" s="472"/>
      <c r="E432" s="472"/>
      <c r="F432" s="472"/>
      <c r="G432" s="363">
        <f>G433</f>
        <v>21027.2</v>
      </c>
      <c r="H432" s="360">
        <f aca="true" t="shared" si="83" ref="H432:I435">H433</f>
        <v>21027.2</v>
      </c>
      <c r="I432" s="361">
        <f t="shared" si="83"/>
        <v>21027.2</v>
      </c>
    </row>
    <row r="433" spans="1:9" s="287" customFormat="1" ht="25.5">
      <c r="A433" s="469">
        <v>422</v>
      </c>
      <c r="B433" s="414" t="s">
        <v>224</v>
      </c>
      <c r="C433" s="472" t="s">
        <v>370</v>
      </c>
      <c r="D433" s="472" t="s">
        <v>209</v>
      </c>
      <c r="E433" s="472"/>
      <c r="F433" s="472"/>
      <c r="G433" s="363">
        <f>G434</f>
        <v>21027.2</v>
      </c>
      <c r="H433" s="360">
        <f t="shared" si="83"/>
        <v>21027.2</v>
      </c>
      <c r="I433" s="361">
        <f t="shared" si="83"/>
        <v>21027.2</v>
      </c>
    </row>
    <row r="434" spans="1:9" s="287" customFormat="1" ht="12.75">
      <c r="A434" s="469">
        <v>423</v>
      </c>
      <c r="B434" s="414" t="s">
        <v>219</v>
      </c>
      <c r="C434" s="472" t="s">
        <v>370</v>
      </c>
      <c r="D434" s="472" t="s">
        <v>210</v>
      </c>
      <c r="E434" s="472"/>
      <c r="F434" s="472"/>
      <c r="G434" s="363">
        <f>G435</f>
        <v>21027.2</v>
      </c>
      <c r="H434" s="360">
        <f t="shared" si="83"/>
        <v>21027.2</v>
      </c>
      <c r="I434" s="361">
        <f t="shared" si="83"/>
        <v>21027.2</v>
      </c>
    </row>
    <row r="435" spans="1:9" s="287" customFormat="1" ht="12.75">
      <c r="A435" s="469">
        <v>424</v>
      </c>
      <c r="B435" s="414" t="s">
        <v>51</v>
      </c>
      <c r="C435" s="472" t="s">
        <v>370</v>
      </c>
      <c r="D435" s="472" t="s">
        <v>210</v>
      </c>
      <c r="E435" s="472" t="s">
        <v>107</v>
      </c>
      <c r="F435" s="472" t="s">
        <v>8</v>
      </c>
      <c r="G435" s="363">
        <f>G436</f>
        <v>21027.2</v>
      </c>
      <c r="H435" s="360">
        <f t="shared" si="83"/>
        <v>21027.2</v>
      </c>
      <c r="I435" s="361">
        <f t="shared" si="83"/>
        <v>21027.2</v>
      </c>
    </row>
    <row r="436" spans="1:9" s="287" customFormat="1" ht="12.75">
      <c r="A436" s="469">
        <v>425</v>
      </c>
      <c r="B436" s="414" t="s">
        <v>405</v>
      </c>
      <c r="C436" s="472" t="s">
        <v>370</v>
      </c>
      <c r="D436" s="472" t="s">
        <v>210</v>
      </c>
      <c r="E436" s="472" t="s">
        <v>107</v>
      </c>
      <c r="F436" s="472" t="s">
        <v>103</v>
      </c>
      <c r="G436" s="363">
        <v>21027.2</v>
      </c>
      <c r="H436" s="363">
        <v>21027.2</v>
      </c>
      <c r="I436" s="364">
        <v>21027.2</v>
      </c>
    </row>
    <row r="437" spans="1:9" ht="12.75">
      <c r="A437" s="469">
        <v>426</v>
      </c>
      <c r="B437" s="414" t="s">
        <v>542</v>
      </c>
      <c r="C437" s="472" t="s">
        <v>541</v>
      </c>
      <c r="D437" s="472"/>
      <c r="E437" s="472"/>
      <c r="F437" s="472"/>
      <c r="G437" s="363">
        <f>G438</f>
        <v>414.4</v>
      </c>
      <c r="H437" s="360">
        <f aca="true" t="shared" si="84" ref="H437:I441">H438</f>
        <v>414.4</v>
      </c>
      <c r="I437" s="361">
        <f t="shared" si="84"/>
        <v>414.4</v>
      </c>
    </row>
    <row r="438" spans="1:9" ht="38.25">
      <c r="A438" s="469">
        <v>427</v>
      </c>
      <c r="B438" s="414" t="s">
        <v>543</v>
      </c>
      <c r="C438" s="472" t="s">
        <v>544</v>
      </c>
      <c r="D438" s="472"/>
      <c r="E438" s="472"/>
      <c r="F438" s="472"/>
      <c r="G438" s="363">
        <f>G439+G443</f>
        <v>414.4</v>
      </c>
      <c r="H438" s="363">
        <f>H439+H443</f>
        <v>414.4</v>
      </c>
      <c r="I438" s="364">
        <f>I439+I443</f>
        <v>414.4</v>
      </c>
    </row>
    <row r="439" spans="1:9" ht="25.5">
      <c r="A439" s="469">
        <v>428</v>
      </c>
      <c r="B439" s="473" t="s">
        <v>510</v>
      </c>
      <c r="C439" s="472" t="s">
        <v>544</v>
      </c>
      <c r="D439" s="472" t="s">
        <v>182</v>
      </c>
      <c r="E439" s="472"/>
      <c r="F439" s="472"/>
      <c r="G439" s="363">
        <f>G440</f>
        <v>183.9</v>
      </c>
      <c r="H439" s="360">
        <f t="shared" si="84"/>
        <v>183.9</v>
      </c>
      <c r="I439" s="361">
        <f t="shared" si="84"/>
        <v>183.9</v>
      </c>
    </row>
    <row r="440" spans="1:9" ht="25.5">
      <c r="A440" s="469">
        <v>429</v>
      </c>
      <c r="B440" s="473" t="s">
        <v>196</v>
      </c>
      <c r="C440" s="472" t="s">
        <v>544</v>
      </c>
      <c r="D440" s="472" t="s">
        <v>183</v>
      </c>
      <c r="E440" s="472"/>
      <c r="F440" s="472"/>
      <c r="G440" s="363">
        <f>G441</f>
        <v>183.9</v>
      </c>
      <c r="H440" s="360">
        <f t="shared" si="84"/>
        <v>183.9</v>
      </c>
      <c r="I440" s="361">
        <f t="shared" si="84"/>
        <v>183.9</v>
      </c>
    </row>
    <row r="441" spans="1:9" ht="12.75">
      <c r="A441" s="469">
        <v>430</v>
      </c>
      <c r="B441" s="414" t="s">
        <v>211</v>
      </c>
      <c r="C441" s="472" t="s">
        <v>544</v>
      </c>
      <c r="D441" s="472" t="s">
        <v>183</v>
      </c>
      <c r="E441" s="472" t="s">
        <v>106</v>
      </c>
      <c r="F441" s="472" t="s">
        <v>8</v>
      </c>
      <c r="G441" s="363">
        <f>G442</f>
        <v>183.9</v>
      </c>
      <c r="H441" s="360">
        <f t="shared" si="84"/>
        <v>183.9</v>
      </c>
      <c r="I441" s="361">
        <f t="shared" si="84"/>
        <v>183.9</v>
      </c>
    </row>
    <row r="442" spans="1:9" ht="12.75">
      <c r="A442" s="469">
        <v>431</v>
      </c>
      <c r="B442" s="414" t="s">
        <v>15</v>
      </c>
      <c r="C442" s="472" t="s">
        <v>544</v>
      </c>
      <c r="D442" s="472" t="s">
        <v>183</v>
      </c>
      <c r="E442" s="472" t="s">
        <v>106</v>
      </c>
      <c r="F442" s="472" t="s">
        <v>11</v>
      </c>
      <c r="G442" s="363">
        <v>183.9</v>
      </c>
      <c r="H442" s="363">
        <v>183.9</v>
      </c>
      <c r="I442" s="364">
        <v>183.9</v>
      </c>
    </row>
    <row r="443" spans="1:9" ht="12.75">
      <c r="A443" s="469">
        <v>432</v>
      </c>
      <c r="B443" s="410" t="s">
        <v>213</v>
      </c>
      <c r="C443" s="472" t="s">
        <v>544</v>
      </c>
      <c r="D443" s="472" t="s">
        <v>203</v>
      </c>
      <c r="E443" s="472"/>
      <c r="F443" s="472"/>
      <c r="G443" s="363">
        <f>G444</f>
        <v>230.5</v>
      </c>
      <c r="H443" s="363">
        <f aca="true" t="shared" si="85" ref="H443:I445">H444</f>
        <v>230.5</v>
      </c>
      <c r="I443" s="364">
        <f t="shared" si="85"/>
        <v>230.5</v>
      </c>
    </row>
    <row r="444" spans="1:9" ht="12.75">
      <c r="A444" s="469">
        <v>433</v>
      </c>
      <c r="B444" s="410" t="s">
        <v>676</v>
      </c>
      <c r="C444" s="472" t="s">
        <v>544</v>
      </c>
      <c r="D444" s="472" t="s">
        <v>677</v>
      </c>
      <c r="E444" s="472"/>
      <c r="F444" s="472"/>
      <c r="G444" s="363">
        <f>G445</f>
        <v>230.5</v>
      </c>
      <c r="H444" s="363">
        <f t="shared" si="85"/>
        <v>230.5</v>
      </c>
      <c r="I444" s="364">
        <f t="shared" si="85"/>
        <v>230.5</v>
      </c>
    </row>
    <row r="445" spans="1:9" ht="12.75">
      <c r="A445" s="469">
        <v>434</v>
      </c>
      <c r="B445" s="414" t="s">
        <v>211</v>
      </c>
      <c r="C445" s="472" t="s">
        <v>544</v>
      </c>
      <c r="D445" s="472" t="s">
        <v>677</v>
      </c>
      <c r="E445" s="472" t="s">
        <v>106</v>
      </c>
      <c r="F445" s="472" t="s">
        <v>8</v>
      </c>
      <c r="G445" s="363">
        <f>G446</f>
        <v>230.5</v>
      </c>
      <c r="H445" s="363">
        <f t="shared" si="85"/>
        <v>230.5</v>
      </c>
      <c r="I445" s="364">
        <f t="shared" si="85"/>
        <v>230.5</v>
      </c>
    </row>
    <row r="446" spans="1:9" ht="12.75">
      <c r="A446" s="469">
        <v>435</v>
      </c>
      <c r="B446" s="414" t="s">
        <v>15</v>
      </c>
      <c r="C446" s="472" t="s">
        <v>544</v>
      </c>
      <c r="D446" s="472" t="s">
        <v>677</v>
      </c>
      <c r="E446" s="472" t="s">
        <v>106</v>
      </c>
      <c r="F446" s="472" t="s">
        <v>11</v>
      </c>
      <c r="G446" s="363">
        <v>230.5</v>
      </c>
      <c r="H446" s="363">
        <v>230.5</v>
      </c>
      <c r="I446" s="364">
        <v>230.5</v>
      </c>
    </row>
    <row r="447" spans="1:9" ht="25.5">
      <c r="A447" s="469">
        <v>436</v>
      </c>
      <c r="B447" s="414" t="s">
        <v>429</v>
      </c>
      <c r="C447" s="472" t="s">
        <v>382</v>
      </c>
      <c r="D447" s="472"/>
      <c r="E447" s="472"/>
      <c r="F447" s="472"/>
      <c r="G447" s="363">
        <f>G448+G459+G473</f>
        <v>110211.076</v>
      </c>
      <c r="H447" s="363">
        <f>H448+H459+H473</f>
        <v>110211.076</v>
      </c>
      <c r="I447" s="364">
        <f>I448+I459+I473</f>
        <v>110211.076</v>
      </c>
    </row>
    <row r="448" spans="1:9" ht="12.75">
      <c r="A448" s="469">
        <v>437</v>
      </c>
      <c r="B448" s="414" t="s">
        <v>216</v>
      </c>
      <c r="C448" s="472" t="s">
        <v>387</v>
      </c>
      <c r="D448" s="472"/>
      <c r="E448" s="472"/>
      <c r="F448" s="472"/>
      <c r="G448" s="363">
        <f>G449</f>
        <v>88652.79800000001</v>
      </c>
      <c r="H448" s="363">
        <f>H449</f>
        <v>88652.79800000001</v>
      </c>
      <c r="I448" s="364">
        <f>I449</f>
        <v>88652.79800000001</v>
      </c>
    </row>
    <row r="449" spans="1:9" ht="40.5" customHeight="1">
      <c r="A449" s="469">
        <v>438</v>
      </c>
      <c r="B449" s="414" t="s">
        <v>461</v>
      </c>
      <c r="C449" s="472" t="s">
        <v>388</v>
      </c>
      <c r="D449" s="472"/>
      <c r="E449" s="472"/>
      <c r="F449" s="472"/>
      <c r="G449" s="363">
        <f>G455+G450</f>
        <v>88652.79800000001</v>
      </c>
      <c r="H449" s="363">
        <f>H455+H450</f>
        <v>88652.79800000001</v>
      </c>
      <c r="I449" s="364">
        <f>I455+I450</f>
        <v>88652.79800000001</v>
      </c>
    </row>
    <row r="450" spans="1:9" s="287" customFormat="1" ht="25.5">
      <c r="A450" s="469">
        <v>439</v>
      </c>
      <c r="B450" s="414" t="s">
        <v>224</v>
      </c>
      <c r="C450" s="472" t="s">
        <v>388</v>
      </c>
      <c r="D450" s="472" t="s">
        <v>209</v>
      </c>
      <c r="E450" s="472"/>
      <c r="F450" s="472"/>
      <c r="G450" s="363">
        <f aca="true" t="shared" si="86" ref="G450:I451">G451</f>
        <v>83226.569</v>
      </c>
      <c r="H450" s="363">
        <f t="shared" si="86"/>
        <v>83226.569</v>
      </c>
      <c r="I450" s="364">
        <f t="shared" si="86"/>
        <v>83226.569</v>
      </c>
    </row>
    <row r="451" spans="1:9" s="287" customFormat="1" ht="12.75">
      <c r="A451" s="469">
        <v>440</v>
      </c>
      <c r="B451" s="414" t="s">
        <v>219</v>
      </c>
      <c r="C451" s="472" t="s">
        <v>388</v>
      </c>
      <c r="D451" s="472" t="s">
        <v>210</v>
      </c>
      <c r="E451" s="472"/>
      <c r="F451" s="472"/>
      <c r="G451" s="363">
        <f t="shared" si="86"/>
        <v>83226.569</v>
      </c>
      <c r="H451" s="363">
        <f t="shared" si="86"/>
        <v>83226.569</v>
      </c>
      <c r="I451" s="364">
        <f t="shared" si="86"/>
        <v>83226.569</v>
      </c>
    </row>
    <row r="452" spans="1:9" s="287" customFormat="1" ht="12.75">
      <c r="A452" s="469">
        <v>441</v>
      </c>
      <c r="B452" s="414" t="s">
        <v>42</v>
      </c>
      <c r="C452" s="472" t="s">
        <v>388</v>
      </c>
      <c r="D452" s="472" t="s">
        <v>210</v>
      </c>
      <c r="E452" s="472" t="s">
        <v>35</v>
      </c>
      <c r="F452" s="472" t="s">
        <v>8</v>
      </c>
      <c r="G452" s="363">
        <f>G453+G454</f>
        <v>83226.569</v>
      </c>
      <c r="H452" s="363">
        <f>H453+H454</f>
        <v>83226.569</v>
      </c>
      <c r="I452" s="364">
        <f>I453+I454</f>
        <v>83226.569</v>
      </c>
    </row>
    <row r="453" spans="1:9" s="287" customFormat="1" ht="12.75">
      <c r="A453" s="469">
        <v>442</v>
      </c>
      <c r="B453" s="414" t="s">
        <v>22</v>
      </c>
      <c r="C453" s="472" t="s">
        <v>388</v>
      </c>
      <c r="D453" s="472" t="s">
        <v>210</v>
      </c>
      <c r="E453" s="472" t="s">
        <v>35</v>
      </c>
      <c r="F453" s="472" t="s">
        <v>144</v>
      </c>
      <c r="G453" s="363">
        <v>58385.337</v>
      </c>
      <c r="H453" s="363">
        <v>58385.337</v>
      </c>
      <c r="I453" s="364">
        <v>58385.337</v>
      </c>
    </row>
    <row r="454" spans="1:9" s="287" customFormat="1" ht="12.75">
      <c r="A454" s="469">
        <v>443</v>
      </c>
      <c r="B454" s="410" t="s">
        <v>850</v>
      </c>
      <c r="C454" s="472" t="s">
        <v>388</v>
      </c>
      <c r="D454" s="472" t="s">
        <v>210</v>
      </c>
      <c r="E454" s="472" t="s">
        <v>35</v>
      </c>
      <c r="F454" s="472" t="s">
        <v>103</v>
      </c>
      <c r="G454" s="363">
        <v>24841.232</v>
      </c>
      <c r="H454" s="363">
        <v>24841.232</v>
      </c>
      <c r="I454" s="364">
        <v>24841.232</v>
      </c>
    </row>
    <row r="455" spans="1:9" s="287" customFormat="1" ht="25.5">
      <c r="A455" s="469">
        <v>444</v>
      </c>
      <c r="B455" s="414" t="s">
        <v>224</v>
      </c>
      <c r="C455" s="472" t="s">
        <v>388</v>
      </c>
      <c r="D455" s="472" t="s">
        <v>209</v>
      </c>
      <c r="E455" s="472"/>
      <c r="F455" s="472"/>
      <c r="G455" s="363">
        <f>G456</f>
        <v>5426.229</v>
      </c>
      <c r="H455" s="360">
        <f aca="true" t="shared" si="87" ref="H455:I457">H456</f>
        <v>5426.229</v>
      </c>
      <c r="I455" s="361">
        <f t="shared" si="87"/>
        <v>5426.229</v>
      </c>
    </row>
    <row r="456" spans="1:9" s="287" customFormat="1" ht="12.75">
      <c r="A456" s="469">
        <v>445</v>
      </c>
      <c r="B456" s="414" t="s">
        <v>848</v>
      </c>
      <c r="C456" s="472" t="s">
        <v>388</v>
      </c>
      <c r="D456" s="472" t="s">
        <v>217</v>
      </c>
      <c r="E456" s="472"/>
      <c r="F456" s="472"/>
      <c r="G456" s="363">
        <f>G457</f>
        <v>5426.229</v>
      </c>
      <c r="H456" s="360">
        <f t="shared" si="87"/>
        <v>5426.229</v>
      </c>
      <c r="I456" s="361">
        <f t="shared" si="87"/>
        <v>5426.229</v>
      </c>
    </row>
    <row r="457" spans="1:9" s="287" customFormat="1" ht="12.75">
      <c r="A457" s="469">
        <v>446</v>
      </c>
      <c r="B457" s="414" t="s">
        <v>42</v>
      </c>
      <c r="C457" s="472" t="s">
        <v>388</v>
      </c>
      <c r="D457" s="472" t="s">
        <v>217</v>
      </c>
      <c r="E457" s="472" t="s">
        <v>35</v>
      </c>
      <c r="F457" s="472" t="s">
        <v>8</v>
      </c>
      <c r="G457" s="363">
        <f>G458</f>
        <v>5426.229</v>
      </c>
      <c r="H457" s="360">
        <f t="shared" si="87"/>
        <v>5426.229</v>
      </c>
      <c r="I457" s="361">
        <f t="shared" si="87"/>
        <v>5426.229</v>
      </c>
    </row>
    <row r="458" spans="1:9" s="287" customFormat="1" ht="12.75">
      <c r="A458" s="469">
        <v>447</v>
      </c>
      <c r="B458" s="414" t="s">
        <v>22</v>
      </c>
      <c r="C458" s="472" t="s">
        <v>388</v>
      </c>
      <c r="D458" s="472" t="s">
        <v>217</v>
      </c>
      <c r="E458" s="472" t="s">
        <v>35</v>
      </c>
      <c r="F458" s="472" t="s">
        <v>144</v>
      </c>
      <c r="G458" s="363">
        <v>5426.229</v>
      </c>
      <c r="H458" s="363">
        <v>5426.229</v>
      </c>
      <c r="I458" s="364">
        <v>5426.229</v>
      </c>
    </row>
    <row r="459" spans="1:9" s="287" customFormat="1" ht="12.75">
      <c r="A459" s="469">
        <v>448</v>
      </c>
      <c r="B459" s="414" t="s">
        <v>497</v>
      </c>
      <c r="C459" s="472" t="s">
        <v>385</v>
      </c>
      <c r="D459" s="472"/>
      <c r="E459" s="472"/>
      <c r="F459" s="472"/>
      <c r="G459" s="363">
        <f>G460</f>
        <v>2556.5</v>
      </c>
      <c r="H459" s="312">
        <f>H460</f>
        <v>2556.5</v>
      </c>
      <c r="I459" s="361">
        <f>I460</f>
        <v>2556.5</v>
      </c>
    </row>
    <row r="460" spans="1:9" s="287" customFormat="1" ht="38.25">
      <c r="A460" s="469">
        <v>449</v>
      </c>
      <c r="B460" s="414" t="s">
        <v>529</v>
      </c>
      <c r="C460" s="472" t="s">
        <v>386</v>
      </c>
      <c r="D460" s="472"/>
      <c r="E460" s="472"/>
      <c r="F460" s="472"/>
      <c r="G460" s="363">
        <f>G461+G465+G469</f>
        <v>2556.5</v>
      </c>
      <c r="H460" s="363">
        <f>H461+H465+H469</f>
        <v>2556.5</v>
      </c>
      <c r="I460" s="364">
        <f>I461+I465+I469</f>
        <v>2556.5</v>
      </c>
    </row>
    <row r="461" spans="1:9" s="287" customFormat="1" ht="38.25">
      <c r="A461" s="469">
        <v>450</v>
      </c>
      <c r="B461" s="475" t="s">
        <v>180</v>
      </c>
      <c r="C461" s="472" t="s">
        <v>386</v>
      </c>
      <c r="D461" s="478" t="s">
        <v>170</v>
      </c>
      <c r="E461" s="472"/>
      <c r="F461" s="472"/>
      <c r="G461" s="360">
        <f>G462</f>
        <v>2105.3</v>
      </c>
      <c r="H461" s="360">
        <f aca="true" t="shared" si="88" ref="H461:I463">H462</f>
        <v>2105.3</v>
      </c>
      <c r="I461" s="361">
        <f t="shared" si="88"/>
        <v>2105.3</v>
      </c>
    </row>
    <row r="462" spans="1:9" s="287" customFormat="1" ht="12.75">
      <c r="A462" s="469">
        <v>451</v>
      </c>
      <c r="B462" s="473" t="s">
        <v>195</v>
      </c>
      <c r="C462" s="472" t="s">
        <v>386</v>
      </c>
      <c r="D462" s="478" t="s">
        <v>140</v>
      </c>
      <c r="E462" s="472"/>
      <c r="F462" s="472"/>
      <c r="G462" s="360">
        <f>G463</f>
        <v>2105.3</v>
      </c>
      <c r="H462" s="360">
        <f t="shared" si="88"/>
        <v>2105.3</v>
      </c>
      <c r="I462" s="361">
        <f t="shared" si="88"/>
        <v>2105.3</v>
      </c>
    </row>
    <row r="463" spans="1:9" s="287" customFormat="1" ht="12.75">
      <c r="A463" s="469">
        <v>452</v>
      </c>
      <c r="B463" s="414" t="s">
        <v>42</v>
      </c>
      <c r="C463" s="472" t="s">
        <v>386</v>
      </c>
      <c r="D463" s="478" t="s">
        <v>140</v>
      </c>
      <c r="E463" s="472" t="s">
        <v>35</v>
      </c>
      <c r="F463" s="472" t="s">
        <v>8</v>
      </c>
      <c r="G463" s="360">
        <f>G464</f>
        <v>2105.3</v>
      </c>
      <c r="H463" s="360">
        <f t="shared" si="88"/>
        <v>2105.3</v>
      </c>
      <c r="I463" s="361">
        <f t="shared" si="88"/>
        <v>2105.3</v>
      </c>
    </row>
    <row r="464" spans="1:9" s="287" customFormat="1" ht="12.75">
      <c r="A464" s="469">
        <v>453</v>
      </c>
      <c r="B464" s="414" t="s">
        <v>43</v>
      </c>
      <c r="C464" s="472" t="s">
        <v>386</v>
      </c>
      <c r="D464" s="478" t="s">
        <v>140</v>
      </c>
      <c r="E464" s="472" t="s">
        <v>35</v>
      </c>
      <c r="F464" s="472" t="s">
        <v>11</v>
      </c>
      <c r="G464" s="360">
        <v>2105.3</v>
      </c>
      <c r="H464" s="360">
        <v>2105.3</v>
      </c>
      <c r="I464" s="361">
        <v>2105.3</v>
      </c>
    </row>
    <row r="465" spans="1:9" s="287" customFormat="1" ht="25.5">
      <c r="A465" s="469">
        <v>454</v>
      </c>
      <c r="B465" s="473" t="s">
        <v>510</v>
      </c>
      <c r="C465" s="472" t="s">
        <v>386</v>
      </c>
      <c r="D465" s="472" t="s">
        <v>182</v>
      </c>
      <c r="E465" s="472"/>
      <c r="F465" s="472"/>
      <c r="G465" s="360">
        <f aca="true" t="shared" si="89" ref="G465:I467">G466</f>
        <v>207.2</v>
      </c>
      <c r="H465" s="360">
        <f t="shared" si="89"/>
        <v>207.2</v>
      </c>
      <c r="I465" s="361">
        <f t="shared" si="89"/>
        <v>207.2</v>
      </c>
    </row>
    <row r="466" spans="1:9" s="287" customFormat="1" ht="25.5">
      <c r="A466" s="469">
        <v>455</v>
      </c>
      <c r="B466" s="473" t="s">
        <v>196</v>
      </c>
      <c r="C466" s="472" t="s">
        <v>386</v>
      </c>
      <c r="D466" s="472" t="s">
        <v>183</v>
      </c>
      <c r="E466" s="472"/>
      <c r="F466" s="472"/>
      <c r="G466" s="360">
        <f t="shared" si="89"/>
        <v>207.2</v>
      </c>
      <c r="H466" s="360">
        <f t="shared" si="89"/>
        <v>207.2</v>
      </c>
      <c r="I466" s="361">
        <f t="shared" si="89"/>
        <v>207.2</v>
      </c>
    </row>
    <row r="467" spans="1:9" s="287" customFormat="1" ht="12.75">
      <c r="A467" s="469">
        <v>456</v>
      </c>
      <c r="B467" s="414" t="s">
        <v>42</v>
      </c>
      <c r="C467" s="472" t="s">
        <v>386</v>
      </c>
      <c r="D467" s="472" t="s">
        <v>183</v>
      </c>
      <c r="E467" s="472" t="s">
        <v>35</v>
      </c>
      <c r="F467" s="472" t="s">
        <v>8</v>
      </c>
      <c r="G467" s="360">
        <f t="shared" si="89"/>
        <v>207.2</v>
      </c>
      <c r="H467" s="360">
        <f t="shared" si="89"/>
        <v>207.2</v>
      </c>
      <c r="I467" s="361">
        <f t="shared" si="89"/>
        <v>207.2</v>
      </c>
    </row>
    <row r="468" spans="1:9" s="287" customFormat="1" ht="12.75">
      <c r="A468" s="469">
        <v>457</v>
      </c>
      <c r="B468" s="414" t="s">
        <v>43</v>
      </c>
      <c r="C468" s="472" t="s">
        <v>386</v>
      </c>
      <c r="D468" s="478" t="s">
        <v>183</v>
      </c>
      <c r="E468" s="472" t="s">
        <v>35</v>
      </c>
      <c r="F468" s="472" t="s">
        <v>11</v>
      </c>
      <c r="G468" s="360">
        <v>207.2</v>
      </c>
      <c r="H468" s="360">
        <v>207.2</v>
      </c>
      <c r="I468" s="361">
        <v>207.2</v>
      </c>
    </row>
    <row r="469" spans="1:9" s="287" customFormat="1" ht="12.75">
      <c r="A469" s="469">
        <v>458</v>
      </c>
      <c r="B469" s="414" t="s">
        <v>213</v>
      </c>
      <c r="C469" s="472" t="s">
        <v>386</v>
      </c>
      <c r="D469" s="472" t="s">
        <v>203</v>
      </c>
      <c r="E469" s="472"/>
      <c r="F469" s="472"/>
      <c r="G469" s="363">
        <f>G470</f>
        <v>244</v>
      </c>
      <c r="H469" s="363">
        <f aca="true" t="shared" si="90" ref="H469:I471">H470</f>
        <v>244</v>
      </c>
      <c r="I469" s="364">
        <f t="shared" si="90"/>
        <v>244</v>
      </c>
    </row>
    <row r="470" spans="1:9" s="287" customFormat="1" ht="12.75">
      <c r="A470" s="469">
        <v>459</v>
      </c>
      <c r="B470" s="414" t="s">
        <v>676</v>
      </c>
      <c r="C470" s="472" t="s">
        <v>386</v>
      </c>
      <c r="D470" s="472" t="s">
        <v>677</v>
      </c>
      <c r="E470" s="472"/>
      <c r="F470" s="472"/>
      <c r="G470" s="363">
        <f>G471</f>
        <v>244</v>
      </c>
      <c r="H470" s="363">
        <f t="shared" si="90"/>
        <v>244</v>
      </c>
      <c r="I470" s="364">
        <f t="shared" si="90"/>
        <v>244</v>
      </c>
    </row>
    <row r="471" spans="1:9" s="287" customFormat="1" ht="12.75">
      <c r="A471" s="469">
        <v>460</v>
      </c>
      <c r="B471" s="414" t="s">
        <v>42</v>
      </c>
      <c r="C471" s="472" t="s">
        <v>386</v>
      </c>
      <c r="D471" s="472" t="s">
        <v>677</v>
      </c>
      <c r="E471" s="472" t="s">
        <v>35</v>
      </c>
      <c r="F471" s="472" t="s">
        <v>8</v>
      </c>
      <c r="G471" s="363">
        <f>G472</f>
        <v>244</v>
      </c>
      <c r="H471" s="363">
        <f t="shared" si="90"/>
        <v>244</v>
      </c>
      <c r="I471" s="364">
        <f t="shared" si="90"/>
        <v>244</v>
      </c>
    </row>
    <row r="472" spans="1:9" s="287" customFormat="1" ht="12.75">
      <c r="A472" s="469">
        <v>461</v>
      </c>
      <c r="B472" s="414" t="s">
        <v>43</v>
      </c>
      <c r="C472" s="472" t="s">
        <v>386</v>
      </c>
      <c r="D472" s="472" t="s">
        <v>677</v>
      </c>
      <c r="E472" s="472" t="s">
        <v>35</v>
      </c>
      <c r="F472" s="472" t="s">
        <v>11</v>
      </c>
      <c r="G472" s="363">
        <v>244</v>
      </c>
      <c r="H472" s="363">
        <v>244</v>
      </c>
      <c r="I472" s="364">
        <v>244</v>
      </c>
    </row>
    <row r="473" spans="1:9" s="287" customFormat="1" ht="12.75">
      <c r="A473" s="469">
        <v>462</v>
      </c>
      <c r="B473" s="414" t="s">
        <v>214</v>
      </c>
      <c r="C473" s="472" t="s">
        <v>383</v>
      </c>
      <c r="D473" s="472"/>
      <c r="E473" s="472"/>
      <c r="F473" s="472"/>
      <c r="G473" s="363">
        <f>G474+G479</f>
        <v>19001.778</v>
      </c>
      <c r="H473" s="363">
        <f>H474+H479</f>
        <v>19001.778</v>
      </c>
      <c r="I473" s="364">
        <f>I474+I479</f>
        <v>19001.778</v>
      </c>
    </row>
    <row r="474" spans="1:9" s="287" customFormat="1" ht="40.5" customHeight="1">
      <c r="A474" s="469">
        <v>463</v>
      </c>
      <c r="B474" s="414" t="s">
        <v>530</v>
      </c>
      <c r="C474" s="472" t="s">
        <v>384</v>
      </c>
      <c r="D474" s="472"/>
      <c r="E474" s="472"/>
      <c r="F474" s="472"/>
      <c r="G474" s="363">
        <f>G475</f>
        <v>18981.778</v>
      </c>
      <c r="H474" s="360">
        <f aca="true" t="shared" si="91" ref="H474:I477">H475</f>
        <v>18981.778</v>
      </c>
      <c r="I474" s="361">
        <f t="shared" si="91"/>
        <v>18981.778</v>
      </c>
    </row>
    <row r="475" spans="1:9" s="287" customFormat="1" ht="25.5">
      <c r="A475" s="469">
        <v>464</v>
      </c>
      <c r="B475" s="414" t="s">
        <v>224</v>
      </c>
      <c r="C475" s="472" t="s">
        <v>384</v>
      </c>
      <c r="D475" s="472" t="s">
        <v>209</v>
      </c>
      <c r="E475" s="472"/>
      <c r="F475" s="472"/>
      <c r="G475" s="363">
        <f>G476</f>
        <v>18981.778</v>
      </c>
      <c r="H475" s="360">
        <f t="shared" si="91"/>
        <v>18981.778</v>
      </c>
      <c r="I475" s="361">
        <f t="shared" si="91"/>
        <v>18981.778</v>
      </c>
    </row>
    <row r="476" spans="1:9" s="287" customFormat="1" ht="12.75">
      <c r="A476" s="469">
        <v>465</v>
      </c>
      <c r="B476" s="414" t="s">
        <v>219</v>
      </c>
      <c r="C476" s="472" t="s">
        <v>384</v>
      </c>
      <c r="D476" s="472" t="s">
        <v>210</v>
      </c>
      <c r="E476" s="472"/>
      <c r="F476" s="472"/>
      <c r="G476" s="363">
        <f>G477</f>
        <v>18981.778</v>
      </c>
      <c r="H476" s="360">
        <f t="shared" si="91"/>
        <v>18981.778</v>
      </c>
      <c r="I476" s="361">
        <f t="shared" si="91"/>
        <v>18981.778</v>
      </c>
    </row>
    <row r="477" spans="1:9" s="287" customFormat="1" ht="12.75">
      <c r="A477" s="469">
        <v>466</v>
      </c>
      <c r="B477" s="414" t="s">
        <v>42</v>
      </c>
      <c r="C477" s="472" t="s">
        <v>384</v>
      </c>
      <c r="D477" s="472" t="s">
        <v>210</v>
      </c>
      <c r="E477" s="472" t="s">
        <v>35</v>
      </c>
      <c r="F477" s="472" t="s">
        <v>8</v>
      </c>
      <c r="G477" s="363">
        <f>G478</f>
        <v>18981.778</v>
      </c>
      <c r="H477" s="360">
        <f t="shared" si="91"/>
        <v>18981.778</v>
      </c>
      <c r="I477" s="361">
        <f t="shared" si="91"/>
        <v>18981.778</v>
      </c>
    </row>
    <row r="478" spans="1:9" s="287" customFormat="1" ht="12.75">
      <c r="A478" s="469">
        <v>467</v>
      </c>
      <c r="B478" s="414" t="s">
        <v>43</v>
      </c>
      <c r="C478" s="472" t="s">
        <v>384</v>
      </c>
      <c r="D478" s="472" t="s">
        <v>210</v>
      </c>
      <c r="E478" s="472" t="s">
        <v>35</v>
      </c>
      <c r="F478" s="472" t="s">
        <v>11</v>
      </c>
      <c r="G478" s="363">
        <v>18981.778</v>
      </c>
      <c r="H478" s="363">
        <v>18981.778</v>
      </c>
      <c r="I478" s="364">
        <v>18981.778</v>
      </c>
    </row>
    <row r="479" spans="1:9" s="287" customFormat="1" ht="51">
      <c r="A479" s="469">
        <v>468</v>
      </c>
      <c r="B479" s="410" t="s">
        <v>851</v>
      </c>
      <c r="C479" s="412" t="s">
        <v>852</v>
      </c>
      <c r="D479" s="412"/>
      <c r="E479" s="412"/>
      <c r="F479" s="362"/>
      <c r="G479" s="312">
        <f aca="true" t="shared" si="92" ref="G479:I480">G480</f>
        <v>20</v>
      </c>
      <c r="H479" s="363">
        <f t="shared" si="92"/>
        <v>20</v>
      </c>
      <c r="I479" s="364">
        <f t="shared" si="92"/>
        <v>20</v>
      </c>
    </row>
    <row r="480" spans="1:9" s="287" customFormat="1" ht="25.5">
      <c r="A480" s="469">
        <v>469</v>
      </c>
      <c r="B480" s="410" t="s">
        <v>224</v>
      </c>
      <c r="C480" s="412" t="s">
        <v>852</v>
      </c>
      <c r="D480" s="412" t="s">
        <v>209</v>
      </c>
      <c r="E480" s="412"/>
      <c r="F480" s="362"/>
      <c r="G480" s="312">
        <f t="shared" si="92"/>
        <v>20</v>
      </c>
      <c r="H480" s="363">
        <f t="shared" si="92"/>
        <v>20</v>
      </c>
      <c r="I480" s="364">
        <f t="shared" si="92"/>
        <v>20</v>
      </c>
    </row>
    <row r="481" spans="1:9" s="287" customFormat="1" ht="12.75">
      <c r="A481" s="469">
        <v>470</v>
      </c>
      <c r="B481" s="410" t="s">
        <v>219</v>
      </c>
      <c r="C481" s="412" t="s">
        <v>852</v>
      </c>
      <c r="D481" s="412" t="s">
        <v>210</v>
      </c>
      <c r="E481" s="412"/>
      <c r="F481" s="362"/>
      <c r="G481" s="312">
        <f aca="true" t="shared" si="93" ref="G481:I482">G482</f>
        <v>20</v>
      </c>
      <c r="H481" s="363">
        <f t="shared" si="93"/>
        <v>20</v>
      </c>
      <c r="I481" s="364">
        <f t="shared" si="93"/>
        <v>20</v>
      </c>
    </row>
    <row r="482" spans="1:9" s="287" customFormat="1" ht="12.75">
      <c r="A482" s="469">
        <v>471</v>
      </c>
      <c r="B482" s="410" t="s">
        <v>51</v>
      </c>
      <c r="C482" s="412" t="s">
        <v>852</v>
      </c>
      <c r="D482" s="412" t="s">
        <v>210</v>
      </c>
      <c r="E482" s="472" t="s">
        <v>107</v>
      </c>
      <c r="F482" s="472" t="s">
        <v>8</v>
      </c>
      <c r="G482" s="312">
        <f t="shared" si="93"/>
        <v>20</v>
      </c>
      <c r="H482" s="363">
        <f t="shared" si="93"/>
        <v>20</v>
      </c>
      <c r="I482" s="364">
        <f t="shared" si="93"/>
        <v>20</v>
      </c>
    </row>
    <row r="483" spans="1:9" s="287" customFormat="1" ht="12.75">
      <c r="A483" s="469">
        <v>472</v>
      </c>
      <c r="B483" s="410" t="s">
        <v>405</v>
      </c>
      <c r="C483" s="412" t="s">
        <v>852</v>
      </c>
      <c r="D483" s="412" t="s">
        <v>210</v>
      </c>
      <c r="E483" s="472" t="s">
        <v>107</v>
      </c>
      <c r="F483" s="472" t="s">
        <v>103</v>
      </c>
      <c r="G483" s="312">
        <v>20</v>
      </c>
      <c r="H483" s="363">
        <v>20</v>
      </c>
      <c r="I483" s="364">
        <v>20</v>
      </c>
    </row>
    <row r="484" spans="1:9" s="287" customFormat="1" ht="12.75">
      <c r="A484" s="469">
        <v>473</v>
      </c>
      <c r="B484" s="414" t="s">
        <v>244</v>
      </c>
      <c r="C484" s="472" t="s">
        <v>371</v>
      </c>
      <c r="D484" s="472"/>
      <c r="E484" s="472"/>
      <c r="F484" s="472"/>
      <c r="G484" s="363">
        <f>G485</f>
        <v>4684.255</v>
      </c>
      <c r="H484" s="363">
        <f>H485</f>
        <v>4684.255</v>
      </c>
      <c r="I484" s="364">
        <f>I485</f>
        <v>4684.255</v>
      </c>
    </row>
    <row r="485" spans="1:9" s="287" customFormat="1" ht="25.5">
      <c r="A485" s="469">
        <v>474</v>
      </c>
      <c r="B485" s="414" t="s">
        <v>278</v>
      </c>
      <c r="C485" s="472" t="s">
        <v>372</v>
      </c>
      <c r="D485" s="472"/>
      <c r="E485" s="472"/>
      <c r="F485" s="472"/>
      <c r="G485" s="363">
        <f>G486+G491</f>
        <v>4684.255</v>
      </c>
      <c r="H485" s="363">
        <f>H486+H491</f>
        <v>4684.255</v>
      </c>
      <c r="I485" s="364">
        <f>I486+I491</f>
        <v>4684.255</v>
      </c>
    </row>
    <row r="486" spans="1:9" s="287" customFormat="1" ht="51">
      <c r="A486" s="469">
        <v>475</v>
      </c>
      <c r="B486" s="414" t="s">
        <v>279</v>
      </c>
      <c r="C486" s="472" t="s">
        <v>373</v>
      </c>
      <c r="D486" s="472"/>
      <c r="E486" s="472"/>
      <c r="F486" s="472"/>
      <c r="G486" s="363">
        <f>G487</f>
        <v>3970.755</v>
      </c>
      <c r="H486" s="360">
        <f aca="true" t="shared" si="94" ref="H486:I489">H487</f>
        <v>3970.755</v>
      </c>
      <c r="I486" s="361">
        <f t="shared" si="94"/>
        <v>3970.755</v>
      </c>
    </row>
    <row r="487" spans="1:9" s="287" customFormat="1" ht="25.5">
      <c r="A487" s="469">
        <v>476</v>
      </c>
      <c r="B487" s="414" t="s">
        <v>224</v>
      </c>
      <c r="C487" s="472" t="s">
        <v>373</v>
      </c>
      <c r="D487" s="472" t="s">
        <v>209</v>
      </c>
      <c r="E487" s="472"/>
      <c r="F487" s="472"/>
      <c r="G487" s="363">
        <f>G488</f>
        <v>3970.755</v>
      </c>
      <c r="H487" s="360">
        <f t="shared" si="94"/>
        <v>3970.755</v>
      </c>
      <c r="I487" s="361">
        <f t="shared" si="94"/>
        <v>3970.755</v>
      </c>
    </row>
    <row r="488" spans="1:9" s="287" customFormat="1" ht="12.75">
      <c r="A488" s="469">
        <v>477</v>
      </c>
      <c r="B488" s="414" t="s">
        <v>219</v>
      </c>
      <c r="C488" s="472" t="s">
        <v>373</v>
      </c>
      <c r="D488" s="472" t="s">
        <v>210</v>
      </c>
      <c r="E488" s="472"/>
      <c r="F488" s="472"/>
      <c r="G488" s="363">
        <f>G489</f>
        <v>3970.755</v>
      </c>
      <c r="H488" s="360">
        <f t="shared" si="94"/>
        <v>3970.755</v>
      </c>
      <c r="I488" s="361">
        <f t="shared" si="94"/>
        <v>3970.755</v>
      </c>
    </row>
    <row r="489" spans="1:9" s="287" customFormat="1" ht="12.75">
      <c r="A489" s="469">
        <v>478</v>
      </c>
      <c r="B489" s="414" t="s">
        <v>51</v>
      </c>
      <c r="C489" s="472" t="s">
        <v>373</v>
      </c>
      <c r="D489" s="472" t="s">
        <v>210</v>
      </c>
      <c r="E489" s="472" t="s">
        <v>107</v>
      </c>
      <c r="F489" s="472" t="s">
        <v>8</v>
      </c>
      <c r="G489" s="363">
        <f>G490</f>
        <v>3970.755</v>
      </c>
      <c r="H489" s="360">
        <f t="shared" si="94"/>
        <v>3970.755</v>
      </c>
      <c r="I489" s="361">
        <f t="shared" si="94"/>
        <v>3970.755</v>
      </c>
    </row>
    <row r="490" spans="1:9" s="287" customFormat="1" ht="12.75">
      <c r="A490" s="469">
        <v>479</v>
      </c>
      <c r="B490" s="414" t="s">
        <v>423</v>
      </c>
      <c r="C490" s="472" t="s">
        <v>373</v>
      </c>
      <c r="D490" s="472" t="s">
        <v>210</v>
      </c>
      <c r="E490" s="472" t="s">
        <v>107</v>
      </c>
      <c r="F490" s="472" t="s">
        <v>107</v>
      </c>
      <c r="G490" s="363">
        <v>3970.755</v>
      </c>
      <c r="H490" s="363">
        <v>3970.755</v>
      </c>
      <c r="I490" s="364">
        <v>3970.755</v>
      </c>
    </row>
    <row r="491" spans="1:9" s="287" customFormat="1" ht="38.25">
      <c r="A491" s="469">
        <v>480</v>
      </c>
      <c r="B491" s="414" t="s">
        <v>715</v>
      </c>
      <c r="C491" s="472" t="s">
        <v>374</v>
      </c>
      <c r="D491" s="472"/>
      <c r="E491" s="476"/>
      <c r="F491" s="476"/>
      <c r="G491" s="363">
        <f>G492</f>
        <v>713.5</v>
      </c>
      <c r="H491" s="360">
        <f aca="true" t="shared" si="95" ref="H491:I494">H492</f>
        <v>713.5</v>
      </c>
      <c r="I491" s="361">
        <f t="shared" si="95"/>
        <v>713.5</v>
      </c>
    </row>
    <row r="492" spans="1:9" s="287" customFormat="1" ht="25.5">
      <c r="A492" s="469">
        <v>481</v>
      </c>
      <c r="B492" s="414" t="s">
        <v>224</v>
      </c>
      <c r="C492" s="472" t="s">
        <v>374</v>
      </c>
      <c r="D492" s="472" t="s">
        <v>209</v>
      </c>
      <c r="E492" s="476"/>
      <c r="F492" s="476"/>
      <c r="G492" s="363">
        <f>G493</f>
        <v>713.5</v>
      </c>
      <c r="H492" s="360">
        <f t="shared" si="95"/>
        <v>713.5</v>
      </c>
      <c r="I492" s="361">
        <f t="shared" si="95"/>
        <v>713.5</v>
      </c>
    </row>
    <row r="493" spans="1:9" s="287" customFormat="1" ht="12.75">
      <c r="A493" s="469">
        <v>482</v>
      </c>
      <c r="B493" s="414" t="s">
        <v>219</v>
      </c>
      <c r="C493" s="472" t="s">
        <v>374</v>
      </c>
      <c r="D493" s="472" t="s">
        <v>210</v>
      </c>
      <c r="E493" s="476"/>
      <c r="F493" s="476"/>
      <c r="G493" s="363">
        <f>G494</f>
        <v>713.5</v>
      </c>
      <c r="H493" s="360">
        <f t="shared" si="95"/>
        <v>713.5</v>
      </c>
      <c r="I493" s="361">
        <f t="shared" si="95"/>
        <v>713.5</v>
      </c>
    </row>
    <row r="494" spans="1:9" s="287" customFormat="1" ht="12.75">
      <c r="A494" s="469">
        <v>483</v>
      </c>
      <c r="B494" s="414" t="s">
        <v>51</v>
      </c>
      <c r="C494" s="472" t="s">
        <v>374</v>
      </c>
      <c r="D494" s="472" t="s">
        <v>210</v>
      </c>
      <c r="E494" s="472" t="s">
        <v>107</v>
      </c>
      <c r="F494" s="472" t="s">
        <v>8</v>
      </c>
      <c r="G494" s="363">
        <f>G495</f>
        <v>713.5</v>
      </c>
      <c r="H494" s="360">
        <f t="shared" si="95"/>
        <v>713.5</v>
      </c>
      <c r="I494" s="361">
        <f t="shared" si="95"/>
        <v>713.5</v>
      </c>
    </row>
    <row r="495" spans="1:9" s="287" customFormat="1" ht="12.75">
      <c r="A495" s="469">
        <v>484</v>
      </c>
      <c r="B495" s="414" t="s">
        <v>423</v>
      </c>
      <c r="C495" s="472" t="s">
        <v>374</v>
      </c>
      <c r="D495" s="472" t="s">
        <v>210</v>
      </c>
      <c r="E495" s="472" t="s">
        <v>107</v>
      </c>
      <c r="F495" s="472" t="s">
        <v>107</v>
      </c>
      <c r="G495" s="363">
        <v>713.5</v>
      </c>
      <c r="H495" s="363">
        <v>713.5</v>
      </c>
      <c r="I495" s="364">
        <v>713.5</v>
      </c>
    </row>
    <row r="496" spans="1:9" s="287" customFormat="1" ht="12.75">
      <c r="A496" s="469">
        <v>485</v>
      </c>
      <c r="B496" s="488" t="s">
        <v>254</v>
      </c>
      <c r="C496" s="478" t="s">
        <v>328</v>
      </c>
      <c r="D496" s="478"/>
      <c r="E496" s="478"/>
      <c r="F496" s="478"/>
      <c r="G496" s="365">
        <f>G497+G508</f>
        <v>49459.323</v>
      </c>
      <c r="H496" s="365">
        <f>H497+H508</f>
        <v>50892.823</v>
      </c>
      <c r="I496" s="366">
        <f>I497+I508</f>
        <v>50893.023</v>
      </c>
    </row>
    <row r="497" spans="1:9" s="287" customFormat="1" ht="12.75">
      <c r="A497" s="469">
        <v>486</v>
      </c>
      <c r="B497" s="477" t="s">
        <v>264</v>
      </c>
      <c r="C497" s="478" t="s">
        <v>330</v>
      </c>
      <c r="D497" s="478"/>
      <c r="E497" s="478"/>
      <c r="F497" s="472"/>
      <c r="G497" s="365">
        <f>G498+G503</f>
        <v>11491.971</v>
      </c>
      <c r="H497" s="365">
        <f>H498+H503</f>
        <v>12925.471</v>
      </c>
      <c r="I497" s="366">
        <f>I498+I503</f>
        <v>12925.671</v>
      </c>
    </row>
    <row r="498" spans="1:9" s="287" customFormat="1" ht="63.75">
      <c r="A498" s="469">
        <v>487</v>
      </c>
      <c r="B498" s="477" t="s">
        <v>271</v>
      </c>
      <c r="C498" s="478" t="s">
        <v>331</v>
      </c>
      <c r="D498" s="478"/>
      <c r="E498" s="478"/>
      <c r="F498" s="472"/>
      <c r="G498" s="365">
        <f>G499</f>
        <v>1082.071</v>
      </c>
      <c r="H498" s="365">
        <f aca="true" t="shared" si="96" ref="H498:I500">H499</f>
        <v>1080.971</v>
      </c>
      <c r="I498" s="366">
        <f t="shared" si="96"/>
        <v>1081.171</v>
      </c>
    </row>
    <row r="499" spans="1:9" s="287" customFormat="1" ht="25.5">
      <c r="A499" s="469">
        <v>488</v>
      </c>
      <c r="B499" s="473" t="s">
        <v>510</v>
      </c>
      <c r="C499" s="478" t="s">
        <v>331</v>
      </c>
      <c r="D499" s="478" t="s">
        <v>182</v>
      </c>
      <c r="E499" s="478"/>
      <c r="F499" s="472"/>
      <c r="G499" s="365">
        <f>G500</f>
        <v>1082.071</v>
      </c>
      <c r="H499" s="365">
        <f t="shared" si="96"/>
        <v>1080.971</v>
      </c>
      <c r="I499" s="366">
        <f t="shared" si="96"/>
        <v>1081.171</v>
      </c>
    </row>
    <row r="500" spans="1:9" s="287" customFormat="1" ht="25.5">
      <c r="A500" s="469">
        <v>489</v>
      </c>
      <c r="B500" s="473" t="s">
        <v>196</v>
      </c>
      <c r="C500" s="478" t="s">
        <v>331</v>
      </c>
      <c r="D500" s="478" t="s">
        <v>183</v>
      </c>
      <c r="E500" s="478"/>
      <c r="F500" s="472"/>
      <c r="G500" s="365">
        <f>G501</f>
        <v>1082.071</v>
      </c>
      <c r="H500" s="365">
        <f t="shared" si="96"/>
        <v>1080.971</v>
      </c>
      <c r="I500" s="366">
        <f t="shared" si="96"/>
        <v>1081.171</v>
      </c>
    </row>
    <row r="501" spans="1:9" s="287" customFormat="1" ht="12.75">
      <c r="A501" s="469">
        <v>490</v>
      </c>
      <c r="B501" s="476" t="s">
        <v>64</v>
      </c>
      <c r="C501" s="478" t="s">
        <v>331</v>
      </c>
      <c r="D501" s="478" t="s">
        <v>183</v>
      </c>
      <c r="E501" s="478" t="s">
        <v>110</v>
      </c>
      <c r="F501" s="472" t="s">
        <v>8</v>
      </c>
      <c r="G501" s="365">
        <f>G502</f>
        <v>1082.071</v>
      </c>
      <c r="H501" s="365">
        <f>H502</f>
        <v>1080.971</v>
      </c>
      <c r="I501" s="366">
        <f>I502</f>
        <v>1081.171</v>
      </c>
    </row>
    <row r="502" spans="1:9" s="287" customFormat="1" ht="12.75">
      <c r="A502" s="469">
        <v>491</v>
      </c>
      <c r="B502" s="477" t="s">
        <v>154</v>
      </c>
      <c r="C502" s="478" t="s">
        <v>331</v>
      </c>
      <c r="D502" s="478" t="s">
        <v>183</v>
      </c>
      <c r="E502" s="478" t="s">
        <v>110</v>
      </c>
      <c r="F502" s="472" t="s">
        <v>109</v>
      </c>
      <c r="G502" s="365">
        <v>1082.071</v>
      </c>
      <c r="H502" s="365">
        <v>1080.971</v>
      </c>
      <c r="I502" s="366">
        <v>1081.171</v>
      </c>
    </row>
    <row r="503" spans="1:9" s="287" customFormat="1" ht="38.25">
      <c r="A503" s="469">
        <v>492</v>
      </c>
      <c r="B503" s="410" t="s">
        <v>829</v>
      </c>
      <c r="C503" s="421" t="s">
        <v>830</v>
      </c>
      <c r="D503" s="421"/>
      <c r="E503" s="412"/>
      <c r="F503" s="362"/>
      <c r="G503" s="321">
        <f aca="true" t="shared" si="97" ref="G503:I506">G504</f>
        <v>10409.9</v>
      </c>
      <c r="H503" s="324">
        <f t="shared" si="97"/>
        <v>11844.5</v>
      </c>
      <c r="I503" s="366">
        <f t="shared" si="97"/>
        <v>11844.5</v>
      </c>
    </row>
    <row r="504" spans="1:9" s="287" customFormat="1" ht="25.5">
      <c r="A504" s="469">
        <v>493</v>
      </c>
      <c r="B504" s="413" t="s">
        <v>510</v>
      </c>
      <c r="C504" s="421" t="s">
        <v>830</v>
      </c>
      <c r="D504" s="421" t="s">
        <v>182</v>
      </c>
      <c r="E504" s="412"/>
      <c r="F504" s="362"/>
      <c r="G504" s="489">
        <f t="shared" si="97"/>
        <v>10409.9</v>
      </c>
      <c r="H504" s="324">
        <f t="shared" si="97"/>
        <v>11844.5</v>
      </c>
      <c r="I504" s="366">
        <f t="shared" si="97"/>
        <v>11844.5</v>
      </c>
    </row>
    <row r="505" spans="1:9" s="287" customFormat="1" ht="25.5">
      <c r="A505" s="469">
        <v>494</v>
      </c>
      <c r="B505" s="410" t="s">
        <v>223</v>
      </c>
      <c r="C505" s="421" t="s">
        <v>830</v>
      </c>
      <c r="D505" s="421" t="s">
        <v>183</v>
      </c>
      <c r="E505" s="412"/>
      <c r="F505" s="362"/>
      <c r="G505" s="489">
        <f t="shared" si="97"/>
        <v>10409.9</v>
      </c>
      <c r="H505" s="324">
        <f t="shared" si="97"/>
        <v>11844.5</v>
      </c>
      <c r="I505" s="366">
        <f t="shared" si="97"/>
        <v>11844.5</v>
      </c>
    </row>
    <row r="506" spans="1:9" s="287" customFormat="1" ht="12.75">
      <c r="A506" s="469">
        <v>495</v>
      </c>
      <c r="B506" s="476" t="s">
        <v>64</v>
      </c>
      <c r="C506" s="421" t="s">
        <v>830</v>
      </c>
      <c r="D506" s="421" t="s">
        <v>183</v>
      </c>
      <c r="E506" s="478" t="s">
        <v>110</v>
      </c>
      <c r="F506" s="472" t="s">
        <v>8</v>
      </c>
      <c r="G506" s="365">
        <f t="shared" si="97"/>
        <v>10409.9</v>
      </c>
      <c r="H506" s="365">
        <f t="shared" si="97"/>
        <v>11844.5</v>
      </c>
      <c r="I506" s="366">
        <f t="shared" si="97"/>
        <v>11844.5</v>
      </c>
    </row>
    <row r="507" spans="1:9" s="287" customFormat="1" ht="12.75">
      <c r="A507" s="469">
        <v>496</v>
      </c>
      <c r="B507" s="477" t="s">
        <v>154</v>
      </c>
      <c r="C507" s="421" t="s">
        <v>830</v>
      </c>
      <c r="D507" s="421" t="s">
        <v>183</v>
      </c>
      <c r="E507" s="478" t="s">
        <v>110</v>
      </c>
      <c r="F507" s="472" t="s">
        <v>109</v>
      </c>
      <c r="G507" s="365">
        <f>11844.5-1434.6</f>
        <v>10409.9</v>
      </c>
      <c r="H507" s="365">
        <v>11844.5</v>
      </c>
      <c r="I507" s="366">
        <v>11844.5</v>
      </c>
    </row>
    <row r="508" spans="1:9" s="287" customFormat="1" ht="12.75">
      <c r="A508" s="469">
        <v>497</v>
      </c>
      <c r="B508" s="477" t="s">
        <v>280</v>
      </c>
      <c r="C508" s="478" t="s">
        <v>329</v>
      </c>
      <c r="D508" s="478"/>
      <c r="E508" s="478"/>
      <c r="F508" s="478"/>
      <c r="G508" s="365">
        <f>G509</f>
        <v>37967.352</v>
      </c>
      <c r="H508" s="365">
        <f>H509</f>
        <v>37967.352</v>
      </c>
      <c r="I508" s="366">
        <f>I509</f>
        <v>37967.352</v>
      </c>
    </row>
    <row r="509" spans="1:9" s="287" customFormat="1" ht="51">
      <c r="A509" s="469">
        <v>498</v>
      </c>
      <c r="B509" s="477" t="s">
        <v>447</v>
      </c>
      <c r="C509" s="478" t="s">
        <v>448</v>
      </c>
      <c r="D509" s="478"/>
      <c r="E509" s="478"/>
      <c r="F509" s="478"/>
      <c r="G509" s="365">
        <f>G510</f>
        <v>37967.352</v>
      </c>
      <c r="H509" s="365">
        <f aca="true" t="shared" si="98" ref="H509:I512">H510</f>
        <v>37967.352</v>
      </c>
      <c r="I509" s="366">
        <f t="shared" si="98"/>
        <v>37967.352</v>
      </c>
    </row>
    <row r="510" spans="1:9" s="287" customFormat="1" ht="25.5">
      <c r="A510" s="469">
        <v>499</v>
      </c>
      <c r="B510" s="473" t="s">
        <v>510</v>
      </c>
      <c r="C510" s="478" t="s">
        <v>448</v>
      </c>
      <c r="D510" s="478" t="s">
        <v>182</v>
      </c>
      <c r="E510" s="478"/>
      <c r="F510" s="478"/>
      <c r="G510" s="365">
        <f>G511</f>
        <v>37967.352</v>
      </c>
      <c r="H510" s="365">
        <f t="shared" si="98"/>
        <v>37967.352</v>
      </c>
      <c r="I510" s="366">
        <f t="shared" si="98"/>
        <v>37967.352</v>
      </c>
    </row>
    <row r="511" spans="1:9" s="287" customFormat="1" ht="25.5">
      <c r="A511" s="469">
        <v>500</v>
      </c>
      <c r="B511" s="473" t="s">
        <v>196</v>
      </c>
      <c r="C511" s="478" t="s">
        <v>448</v>
      </c>
      <c r="D511" s="478" t="s">
        <v>183</v>
      </c>
      <c r="E511" s="478"/>
      <c r="F511" s="478"/>
      <c r="G511" s="365">
        <f>G512</f>
        <v>37967.352</v>
      </c>
      <c r="H511" s="365">
        <f t="shared" si="98"/>
        <v>37967.352</v>
      </c>
      <c r="I511" s="366">
        <f t="shared" si="98"/>
        <v>37967.352</v>
      </c>
    </row>
    <row r="512" spans="1:9" s="287" customFormat="1" ht="12.75">
      <c r="A512" s="469">
        <v>501</v>
      </c>
      <c r="B512" s="476" t="s">
        <v>64</v>
      </c>
      <c r="C512" s="478" t="s">
        <v>448</v>
      </c>
      <c r="D512" s="478" t="s">
        <v>183</v>
      </c>
      <c r="E512" s="478" t="s">
        <v>110</v>
      </c>
      <c r="F512" s="478" t="s">
        <v>8</v>
      </c>
      <c r="G512" s="365">
        <f>G513</f>
        <v>37967.352</v>
      </c>
      <c r="H512" s="365">
        <f t="shared" si="98"/>
        <v>37967.352</v>
      </c>
      <c r="I512" s="366">
        <f t="shared" si="98"/>
        <v>37967.352</v>
      </c>
    </row>
    <row r="513" spans="1:9" s="287" customFormat="1" ht="12.75">
      <c r="A513" s="469">
        <v>502</v>
      </c>
      <c r="B513" s="477" t="s">
        <v>119</v>
      </c>
      <c r="C513" s="478" t="s">
        <v>448</v>
      </c>
      <c r="D513" s="478" t="s">
        <v>183</v>
      </c>
      <c r="E513" s="478" t="s">
        <v>110</v>
      </c>
      <c r="F513" s="478" t="s">
        <v>106</v>
      </c>
      <c r="G513" s="365">
        <v>37967.352</v>
      </c>
      <c r="H513" s="365">
        <v>37967.352</v>
      </c>
      <c r="I513" s="366">
        <v>37967.352</v>
      </c>
    </row>
    <row r="514" spans="1:9" s="287" customFormat="1" ht="12.75">
      <c r="A514" s="469">
        <v>503</v>
      </c>
      <c r="B514" s="414" t="s">
        <v>243</v>
      </c>
      <c r="C514" s="472" t="s">
        <v>332</v>
      </c>
      <c r="D514" s="472"/>
      <c r="E514" s="472"/>
      <c r="F514" s="472"/>
      <c r="G514" s="363">
        <f>G525+G515</f>
        <v>2167.9</v>
      </c>
      <c r="H514" s="363">
        <f>H525+H515</f>
        <v>2122.9</v>
      </c>
      <c r="I514" s="364">
        <f>I525+I515</f>
        <v>2122.9</v>
      </c>
    </row>
    <row r="515" spans="1:9" s="287" customFormat="1" ht="12.75">
      <c r="A515" s="469">
        <v>504</v>
      </c>
      <c r="B515" s="414" t="s">
        <v>539</v>
      </c>
      <c r="C515" s="472" t="s">
        <v>333</v>
      </c>
      <c r="D515" s="472"/>
      <c r="E515" s="472"/>
      <c r="F515" s="472"/>
      <c r="G515" s="363">
        <f>G516</f>
        <v>945.4</v>
      </c>
      <c r="H515" s="363">
        <f>H516</f>
        <v>900.4</v>
      </c>
      <c r="I515" s="364">
        <f>I516</f>
        <v>900.4</v>
      </c>
    </row>
    <row r="516" spans="1:9" s="287" customFormat="1" ht="76.5">
      <c r="A516" s="469">
        <v>505</v>
      </c>
      <c r="B516" s="443" t="s">
        <v>801</v>
      </c>
      <c r="C516" s="478" t="s">
        <v>334</v>
      </c>
      <c r="D516" s="478"/>
      <c r="E516" s="478"/>
      <c r="F516" s="472"/>
      <c r="G516" s="365">
        <f>G521+G517</f>
        <v>945.4</v>
      </c>
      <c r="H516" s="365">
        <f>H521+H517</f>
        <v>900.4</v>
      </c>
      <c r="I516" s="366">
        <f>I521+I517</f>
        <v>900.4</v>
      </c>
    </row>
    <row r="517" spans="1:9" s="287" customFormat="1" ht="38.25">
      <c r="A517" s="469">
        <v>506</v>
      </c>
      <c r="B517" s="473" t="s">
        <v>180</v>
      </c>
      <c r="C517" s="478" t="s">
        <v>334</v>
      </c>
      <c r="D517" s="472" t="s">
        <v>170</v>
      </c>
      <c r="E517" s="472"/>
      <c r="F517" s="472"/>
      <c r="G517" s="363">
        <f>G518</f>
        <v>111.8</v>
      </c>
      <c r="H517" s="363">
        <f aca="true" t="shared" si="99" ref="H517:I519">H518</f>
        <v>111.8</v>
      </c>
      <c r="I517" s="364">
        <f t="shared" si="99"/>
        <v>111.8</v>
      </c>
    </row>
    <row r="518" spans="1:9" s="287" customFormat="1" ht="12.75">
      <c r="A518" s="469">
        <v>507</v>
      </c>
      <c r="B518" s="473" t="s">
        <v>195</v>
      </c>
      <c r="C518" s="478" t="s">
        <v>334</v>
      </c>
      <c r="D518" s="472" t="s">
        <v>140</v>
      </c>
      <c r="E518" s="472"/>
      <c r="F518" s="472"/>
      <c r="G518" s="363">
        <f>G519</f>
        <v>111.8</v>
      </c>
      <c r="H518" s="363">
        <f t="shared" si="99"/>
        <v>111.8</v>
      </c>
      <c r="I518" s="364">
        <f t="shared" si="99"/>
        <v>111.8</v>
      </c>
    </row>
    <row r="519" spans="1:9" s="287" customFormat="1" ht="12.75">
      <c r="A519" s="469">
        <v>508</v>
      </c>
      <c r="B519" s="414" t="s">
        <v>603</v>
      </c>
      <c r="C519" s="478" t="s">
        <v>334</v>
      </c>
      <c r="D519" s="472" t="s">
        <v>140</v>
      </c>
      <c r="E519" s="478" t="s">
        <v>101</v>
      </c>
      <c r="F519" s="472" t="s">
        <v>8</v>
      </c>
      <c r="G519" s="363">
        <f>G520</f>
        <v>111.8</v>
      </c>
      <c r="H519" s="363">
        <f t="shared" si="99"/>
        <v>111.8</v>
      </c>
      <c r="I519" s="364">
        <f t="shared" si="99"/>
        <v>111.8</v>
      </c>
    </row>
    <row r="520" spans="1:9" s="287" customFormat="1" ht="12.75">
      <c r="A520" s="469">
        <v>509</v>
      </c>
      <c r="B520" s="414" t="s">
        <v>604</v>
      </c>
      <c r="C520" s="478" t="s">
        <v>334</v>
      </c>
      <c r="D520" s="472" t="s">
        <v>140</v>
      </c>
      <c r="E520" s="478" t="s">
        <v>101</v>
      </c>
      <c r="F520" s="472" t="s">
        <v>103</v>
      </c>
      <c r="G520" s="363">
        <v>111.8</v>
      </c>
      <c r="H520" s="363">
        <v>111.8</v>
      </c>
      <c r="I520" s="364">
        <v>111.8</v>
      </c>
    </row>
    <row r="521" spans="1:9" s="287" customFormat="1" ht="25.5">
      <c r="A521" s="469">
        <v>510</v>
      </c>
      <c r="B521" s="473" t="s">
        <v>510</v>
      </c>
      <c r="C521" s="478" t="s">
        <v>334</v>
      </c>
      <c r="D521" s="478" t="s">
        <v>182</v>
      </c>
      <c r="E521" s="478"/>
      <c r="F521" s="472"/>
      <c r="G521" s="365">
        <f aca="true" t="shared" si="100" ref="G521:I523">G522</f>
        <v>833.6</v>
      </c>
      <c r="H521" s="365">
        <f t="shared" si="100"/>
        <v>788.6</v>
      </c>
      <c r="I521" s="366">
        <f t="shared" si="100"/>
        <v>788.6</v>
      </c>
    </row>
    <row r="522" spans="1:9" s="287" customFormat="1" ht="25.5">
      <c r="A522" s="469">
        <v>511</v>
      </c>
      <c r="B522" s="473" t="s">
        <v>196</v>
      </c>
      <c r="C522" s="478" t="s">
        <v>334</v>
      </c>
      <c r="D522" s="478" t="s">
        <v>183</v>
      </c>
      <c r="E522" s="478"/>
      <c r="F522" s="472"/>
      <c r="G522" s="365">
        <f t="shared" si="100"/>
        <v>833.6</v>
      </c>
      <c r="H522" s="365">
        <f t="shared" si="100"/>
        <v>788.6</v>
      </c>
      <c r="I522" s="366">
        <f t="shared" si="100"/>
        <v>788.6</v>
      </c>
    </row>
    <row r="523" spans="1:9" s="287" customFormat="1" ht="12.75">
      <c r="A523" s="469">
        <v>512</v>
      </c>
      <c r="B523" s="414" t="s">
        <v>603</v>
      </c>
      <c r="C523" s="478" t="s">
        <v>334</v>
      </c>
      <c r="D523" s="478" t="s">
        <v>183</v>
      </c>
      <c r="E523" s="478" t="s">
        <v>101</v>
      </c>
      <c r="F523" s="472" t="s">
        <v>8</v>
      </c>
      <c r="G523" s="365">
        <f t="shared" si="100"/>
        <v>833.6</v>
      </c>
      <c r="H523" s="365">
        <f t="shared" si="100"/>
        <v>788.6</v>
      </c>
      <c r="I523" s="366">
        <f t="shared" si="100"/>
        <v>788.6</v>
      </c>
    </row>
    <row r="524" spans="1:9" s="287" customFormat="1" ht="12.75">
      <c r="A524" s="469">
        <v>513</v>
      </c>
      <c r="B524" s="414" t="s">
        <v>604</v>
      </c>
      <c r="C524" s="478" t="s">
        <v>334</v>
      </c>
      <c r="D524" s="478" t="s">
        <v>183</v>
      </c>
      <c r="E524" s="478" t="s">
        <v>101</v>
      </c>
      <c r="F524" s="472" t="s">
        <v>103</v>
      </c>
      <c r="G524" s="365">
        <v>833.6</v>
      </c>
      <c r="H524" s="365">
        <v>788.6</v>
      </c>
      <c r="I524" s="366">
        <v>788.6</v>
      </c>
    </row>
    <row r="525" spans="1:9" s="287" customFormat="1" ht="25.5">
      <c r="A525" s="469">
        <v>514</v>
      </c>
      <c r="B525" s="414" t="s">
        <v>227</v>
      </c>
      <c r="C525" s="472" t="s">
        <v>364</v>
      </c>
      <c r="D525" s="472"/>
      <c r="E525" s="472"/>
      <c r="F525" s="472"/>
      <c r="G525" s="363">
        <f>G526</f>
        <v>1222.5</v>
      </c>
      <c r="H525" s="363">
        <f>H526</f>
        <v>1222.5</v>
      </c>
      <c r="I525" s="364">
        <f>I526</f>
        <v>1222.5</v>
      </c>
    </row>
    <row r="526" spans="1:9" s="287" customFormat="1" ht="76.5">
      <c r="A526" s="469">
        <v>515</v>
      </c>
      <c r="B526" s="414" t="s">
        <v>790</v>
      </c>
      <c r="C526" s="472" t="s">
        <v>365</v>
      </c>
      <c r="D526" s="472"/>
      <c r="E526" s="472"/>
      <c r="F526" s="472"/>
      <c r="G526" s="363">
        <f>G527+G531</f>
        <v>1222.5</v>
      </c>
      <c r="H526" s="363">
        <f>H527+H531</f>
        <v>1222.5</v>
      </c>
      <c r="I526" s="364">
        <f>I527+I531</f>
        <v>1222.5</v>
      </c>
    </row>
    <row r="527" spans="1:9" s="287" customFormat="1" ht="38.25">
      <c r="A527" s="469">
        <v>516</v>
      </c>
      <c r="B527" s="414" t="s">
        <v>242</v>
      </c>
      <c r="C527" s="472" t="s">
        <v>365</v>
      </c>
      <c r="D527" s="472" t="s">
        <v>170</v>
      </c>
      <c r="E527" s="472"/>
      <c r="F527" s="472"/>
      <c r="G527" s="363">
        <f>G528</f>
        <v>1118.1</v>
      </c>
      <c r="H527" s="363">
        <f aca="true" t="shared" si="101" ref="H527:I529">H528</f>
        <v>1118.1</v>
      </c>
      <c r="I527" s="364">
        <f t="shared" si="101"/>
        <v>1118.1</v>
      </c>
    </row>
    <row r="528" spans="1:9" s="287" customFormat="1" ht="12.75">
      <c r="A528" s="469">
        <v>517</v>
      </c>
      <c r="B528" s="414" t="s">
        <v>202</v>
      </c>
      <c r="C528" s="472" t="s">
        <v>365</v>
      </c>
      <c r="D528" s="472" t="s">
        <v>122</v>
      </c>
      <c r="E528" s="472"/>
      <c r="F528" s="472"/>
      <c r="G528" s="363">
        <f>G529</f>
        <v>1118.1</v>
      </c>
      <c r="H528" s="363">
        <f t="shared" si="101"/>
        <v>1118.1</v>
      </c>
      <c r="I528" s="364">
        <f t="shared" si="101"/>
        <v>1118.1</v>
      </c>
    </row>
    <row r="529" spans="1:9" s="287" customFormat="1" ht="12.75">
      <c r="A529" s="469">
        <v>518</v>
      </c>
      <c r="B529" s="476" t="s">
        <v>64</v>
      </c>
      <c r="C529" s="472" t="s">
        <v>365</v>
      </c>
      <c r="D529" s="472" t="s">
        <v>122</v>
      </c>
      <c r="E529" s="472" t="s">
        <v>110</v>
      </c>
      <c r="F529" s="472" t="s">
        <v>8</v>
      </c>
      <c r="G529" s="363">
        <f>G530</f>
        <v>1118.1</v>
      </c>
      <c r="H529" s="363">
        <f t="shared" si="101"/>
        <v>1118.1</v>
      </c>
      <c r="I529" s="364">
        <f t="shared" si="101"/>
        <v>1118.1</v>
      </c>
    </row>
    <row r="530" spans="1:9" s="287" customFormat="1" ht="12.75">
      <c r="A530" s="469">
        <v>519</v>
      </c>
      <c r="B530" s="414" t="s">
        <v>128</v>
      </c>
      <c r="C530" s="472" t="s">
        <v>365</v>
      </c>
      <c r="D530" s="472" t="s">
        <v>122</v>
      </c>
      <c r="E530" s="472" t="s">
        <v>110</v>
      </c>
      <c r="F530" s="472" t="s">
        <v>148</v>
      </c>
      <c r="G530" s="363">
        <v>1118.1</v>
      </c>
      <c r="H530" s="363">
        <v>1118.1</v>
      </c>
      <c r="I530" s="364">
        <v>1118.1</v>
      </c>
    </row>
    <row r="531" spans="1:9" s="287" customFormat="1" ht="25.5">
      <c r="A531" s="469">
        <v>520</v>
      </c>
      <c r="B531" s="473" t="s">
        <v>510</v>
      </c>
      <c r="C531" s="472" t="s">
        <v>365</v>
      </c>
      <c r="D531" s="472" t="s">
        <v>182</v>
      </c>
      <c r="E531" s="472"/>
      <c r="F531" s="472"/>
      <c r="G531" s="363">
        <f>G532</f>
        <v>104.4</v>
      </c>
      <c r="H531" s="363">
        <f aca="true" t="shared" si="102" ref="H531:I533">H532</f>
        <v>104.4</v>
      </c>
      <c r="I531" s="364">
        <f t="shared" si="102"/>
        <v>104.4</v>
      </c>
    </row>
    <row r="532" spans="1:9" s="287" customFormat="1" ht="25.5">
      <c r="A532" s="469">
        <v>521</v>
      </c>
      <c r="B532" s="473" t="s">
        <v>196</v>
      </c>
      <c r="C532" s="472" t="s">
        <v>365</v>
      </c>
      <c r="D532" s="472" t="s">
        <v>183</v>
      </c>
      <c r="E532" s="472"/>
      <c r="F532" s="472"/>
      <c r="G532" s="363">
        <f>G533</f>
        <v>104.4</v>
      </c>
      <c r="H532" s="363">
        <f t="shared" si="102"/>
        <v>104.4</v>
      </c>
      <c r="I532" s="364">
        <f t="shared" si="102"/>
        <v>104.4</v>
      </c>
    </row>
    <row r="533" spans="1:9" s="287" customFormat="1" ht="12.75">
      <c r="A533" s="469">
        <v>522</v>
      </c>
      <c r="B533" s="476" t="s">
        <v>64</v>
      </c>
      <c r="C533" s="472" t="s">
        <v>365</v>
      </c>
      <c r="D533" s="472" t="s">
        <v>183</v>
      </c>
      <c r="E533" s="472" t="s">
        <v>110</v>
      </c>
      <c r="F533" s="472" t="s">
        <v>8</v>
      </c>
      <c r="G533" s="363">
        <f>G534</f>
        <v>104.4</v>
      </c>
      <c r="H533" s="363">
        <f t="shared" si="102"/>
        <v>104.4</v>
      </c>
      <c r="I533" s="364">
        <f t="shared" si="102"/>
        <v>104.4</v>
      </c>
    </row>
    <row r="534" spans="1:9" s="287" customFormat="1" ht="12.75">
      <c r="A534" s="469">
        <v>523</v>
      </c>
      <c r="B534" s="414" t="s">
        <v>128</v>
      </c>
      <c r="C534" s="472" t="s">
        <v>365</v>
      </c>
      <c r="D534" s="472" t="s">
        <v>183</v>
      </c>
      <c r="E534" s="472" t="s">
        <v>110</v>
      </c>
      <c r="F534" s="472" t="s">
        <v>148</v>
      </c>
      <c r="G534" s="363">
        <v>104.4</v>
      </c>
      <c r="H534" s="363">
        <v>104.4</v>
      </c>
      <c r="I534" s="364">
        <v>104.4</v>
      </c>
    </row>
    <row r="535" spans="1:9" s="287" customFormat="1" ht="25.5">
      <c r="A535" s="469">
        <v>524</v>
      </c>
      <c r="B535" s="414" t="s">
        <v>245</v>
      </c>
      <c r="C535" s="472" t="s">
        <v>304</v>
      </c>
      <c r="D535" s="472"/>
      <c r="E535" s="472"/>
      <c r="F535" s="472"/>
      <c r="G535" s="363">
        <f>G536+G560</f>
        <v>11464.470000000001</v>
      </c>
      <c r="H535" s="363">
        <f>H536+H560</f>
        <v>11849.97</v>
      </c>
      <c r="I535" s="364">
        <f>I536+I560</f>
        <v>11888.97</v>
      </c>
    </row>
    <row r="536" spans="1:9" s="287" customFormat="1" ht="12.75">
      <c r="A536" s="469">
        <v>525</v>
      </c>
      <c r="B536" s="477" t="s">
        <v>199</v>
      </c>
      <c r="C536" s="478" t="s">
        <v>305</v>
      </c>
      <c r="D536" s="478"/>
      <c r="E536" s="472"/>
      <c r="F536" s="472"/>
      <c r="G536" s="360">
        <f>G537+G555+G550</f>
        <v>10027.074</v>
      </c>
      <c r="H536" s="360">
        <f>H537+H555+H550</f>
        <v>10412.573999999999</v>
      </c>
      <c r="I536" s="361">
        <f>I537+I555+I550</f>
        <v>10451.573999999999</v>
      </c>
    </row>
    <row r="537" spans="1:9" s="287" customFormat="1" ht="51">
      <c r="A537" s="469">
        <v>526</v>
      </c>
      <c r="B537" s="477" t="s">
        <v>240</v>
      </c>
      <c r="C537" s="478" t="s">
        <v>306</v>
      </c>
      <c r="D537" s="478"/>
      <c r="E537" s="472"/>
      <c r="F537" s="472"/>
      <c r="G537" s="360">
        <f>G538+G542+G547</f>
        <v>8809.765</v>
      </c>
      <c r="H537" s="360">
        <f>H538+H542+H547</f>
        <v>8809.765</v>
      </c>
      <c r="I537" s="361">
        <f>I538+I542+I547</f>
        <v>8809.765</v>
      </c>
    </row>
    <row r="538" spans="1:9" s="287" customFormat="1" ht="38.25">
      <c r="A538" s="469">
        <v>527</v>
      </c>
      <c r="B538" s="475" t="s">
        <v>180</v>
      </c>
      <c r="C538" s="478" t="s">
        <v>306</v>
      </c>
      <c r="D538" s="478" t="s">
        <v>170</v>
      </c>
      <c r="E538" s="472"/>
      <c r="F538" s="472"/>
      <c r="G538" s="360">
        <f>G539</f>
        <v>8621.329</v>
      </c>
      <c r="H538" s="360">
        <f aca="true" t="shared" si="103" ref="H538:I540">H539</f>
        <v>8621.329</v>
      </c>
      <c r="I538" s="361">
        <f t="shared" si="103"/>
        <v>8621.329</v>
      </c>
    </row>
    <row r="539" spans="1:9" s="287" customFormat="1" ht="12.75">
      <c r="A539" s="469">
        <v>528</v>
      </c>
      <c r="B539" s="414" t="s">
        <v>202</v>
      </c>
      <c r="C539" s="478" t="s">
        <v>306</v>
      </c>
      <c r="D539" s="478" t="s">
        <v>122</v>
      </c>
      <c r="E539" s="472"/>
      <c r="F539" s="472"/>
      <c r="G539" s="360">
        <f>G540</f>
        <v>8621.329</v>
      </c>
      <c r="H539" s="360">
        <f t="shared" si="103"/>
        <v>8621.329</v>
      </c>
      <c r="I539" s="361">
        <f t="shared" si="103"/>
        <v>8621.329</v>
      </c>
    </row>
    <row r="540" spans="1:9" s="287" customFormat="1" ht="12.75">
      <c r="A540" s="469">
        <v>529</v>
      </c>
      <c r="B540" s="414" t="s">
        <v>37</v>
      </c>
      <c r="C540" s="478" t="s">
        <v>306</v>
      </c>
      <c r="D540" s="478" t="s">
        <v>122</v>
      </c>
      <c r="E540" s="472" t="s">
        <v>11</v>
      </c>
      <c r="F540" s="472" t="s">
        <v>8</v>
      </c>
      <c r="G540" s="360">
        <f>G541</f>
        <v>8621.329</v>
      </c>
      <c r="H540" s="360">
        <f t="shared" si="103"/>
        <v>8621.329</v>
      </c>
      <c r="I540" s="361">
        <f t="shared" si="103"/>
        <v>8621.329</v>
      </c>
    </row>
    <row r="541" spans="1:9" s="287" customFormat="1" ht="25.5">
      <c r="A541" s="469">
        <v>530</v>
      </c>
      <c r="B541" s="414" t="s">
        <v>914</v>
      </c>
      <c r="C541" s="478" t="s">
        <v>306</v>
      </c>
      <c r="D541" s="478" t="s">
        <v>122</v>
      </c>
      <c r="E541" s="472" t="s">
        <v>11</v>
      </c>
      <c r="F541" s="472" t="s">
        <v>110</v>
      </c>
      <c r="G541" s="360">
        <v>8621.329</v>
      </c>
      <c r="H541" s="360">
        <v>8621.329</v>
      </c>
      <c r="I541" s="361">
        <v>8621.329</v>
      </c>
    </row>
    <row r="542" spans="1:9" s="287" customFormat="1" ht="25.5">
      <c r="A542" s="469">
        <v>531</v>
      </c>
      <c r="B542" s="473" t="s">
        <v>510</v>
      </c>
      <c r="C542" s="478" t="s">
        <v>306</v>
      </c>
      <c r="D542" s="478" t="s">
        <v>182</v>
      </c>
      <c r="E542" s="472"/>
      <c r="F542" s="472"/>
      <c r="G542" s="360">
        <f>G543</f>
        <v>185.636</v>
      </c>
      <c r="H542" s="360">
        <f aca="true" t="shared" si="104" ref="H542:I544">H543</f>
        <v>185.636</v>
      </c>
      <c r="I542" s="361">
        <f t="shared" si="104"/>
        <v>185.636</v>
      </c>
    </row>
    <row r="543" spans="1:9" s="287" customFormat="1" ht="25.5">
      <c r="A543" s="469">
        <v>532</v>
      </c>
      <c r="B543" s="473" t="s">
        <v>196</v>
      </c>
      <c r="C543" s="478" t="s">
        <v>306</v>
      </c>
      <c r="D543" s="478" t="s">
        <v>183</v>
      </c>
      <c r="E543" s="472"/>
      <c r="F543" s="472"/>
      <c r="G543" s="360">
        <f>G544</f>
        <v>185.636</v>
      </c>
      <c r="H543" s="360">
        <f t="shared" si="104"/>
        <v>185.636</v>
      </c>
      <c r="I543" s="361">
        <f t="shared" si="104"/>
        <v>185.636</v>
      </c>
    </row>
    <row r="544" spans="1:9" s="287" customFormat="1" ht="12.75">
      <c r="A544" s="469">
        <v>533</v>
      </c>
      <c r="B544" s="414" t="s">
        <v>37</v>
      </c>
      <c r="C544" s="478" t="s">
        <v>306</v>
      </c>
      <c r="D544" s="478" t="s">
        <v>183</v>
      </c>
      <c r="E544" s="472" t="s">
        <v>11</v>
      </c>
      <c r="F544" s="472" t="s">
        <v>8</v>
      </c>
      <c r="G544" s="360">
        <f>G545</f>
        <v>185.636</v>
      </c>
      <c r="H544" s="360">
        <f t="shared" si="104"/>
        <v>185.636</v>
      </c>
      <c r="I544" s="361">
        <f t="shared" si="104"/>
        <v>185.636</v>
      </c>
    </row>
    <row r="545" spans="1:9" s="287" customFormat="1" ht="25.5">
      <c r="A545" s="469">
        <v>534</v>
      </c>
      <c r="B545" s="414" t="s">
        <v>914</v>
      </c>
      <c r="C545" s="478" t="s">
        <v>306</v>
      </c>
      <c r="D545" s="478" t="s">
        <v>183</v>
      </c>
      <c r="E545" s="472" t="s">
        <v>11</v>
      </c>
      <c r="F545" s="472" t="s">
        <v>110</v>
      </c>
      <c r="G545" s="360">
        <v>185.636</v>
      </c>
      <c r="H545" s="360">
        <v>185.636</v>
      </c>
      <c r="I545" s="361">
        <v>185.636</v>
      </c>
    </row>
    <row r="546" spans="1:9" s="287" customFormat="1" ht="12.75">
      <c r="A546" s="469">
        <v>535</v>
      </c>
      <c r="B546" s="475" t="s">
        <v>184</v>
      </c>
      <c r="C546" s="478" t="s">
        <v>306</v>
      </c>
      <c r="D546" s="478" t="s">
        <v>185</v>
      </c>
      <c r="E546" s="472"/>
      <c r="F546" s="472"/>
      <c r="G546" s="360">
        <f>G547</f>
        <v>2.8</v>
      </c>
      <c r="H546" s="360">
        <f aca="true" t="shared" si="105" ref="H546:I548">H547</f>
        <v>2.8</v>
      </c>
      <c r="I546" s="361">
        <f t="shared" si="105"/>
        <v>2.8</v>
      </c>
    </row>
    <row r="547" spans="1:9" s="287" customFormat="1" ht="12.75">
      <c r="A547" s="469">
        <v>536</v>
      </c>
      <c r="B547" s="477" t="s">
        <v>186</v>
      </c>
      <c r="C547" s="478" t="s">
        <v>306</v>
      </c>
      <c r="D547" s="478" t="s">
        <v>187</v>
      </c>
      <c r="E547" s="472"/>
      <c r="F547" s="472"/>
      <c r="G547" s="360">
        <f>G548</f>
        <v>2.8</v>
      </c>
      <c r="H547" s="360">
        <f t="shared" si="105"/>
        <v>2.8</v>
      </c>
      <c r="I547" s="361">
        <f t="shared" si="105"/>
        <v>2.8</v>
      </c>
    </row>
    <row r="548" spans="1:9" s="287" customFormat="1" ht="12.75">
      <c r="A548" s="469">
        <v>537</v>
      </c>
      <c r="B548" s="414" t="s">
        <v>37</v>
      </c>
      <c r="C548" s="478" t="s">
        <v>306</v>
      </c>
      <c r="D548" s="478" t="s">
        <v>187</v>
      </c>
      <c r="E548" s="472" t="s">
        <v>11</v>
      </c>
      <c r="F548" s="472" t="s">
        <v>8</v>
      </c>
      <c r="G548" s="360">
        <f>G549</f>
        <v>2.8</v>
      </c>
      <c r="H548" s="360">
        <f t="shared" si="105"/>
        <v>2.8</v>
      </c>
      <c r="I548" s="361">
        <f t="shared" si="105"/>
        <v>2.8</v>
      </c>
    </row>
    <row r="549" spans="1:9" s="287" customFormat="1" ht="25.5">
      <c r="A549" s="469">
        <v>538</v>
      </c>
      <c r="B549" s="414" t="s">
        <v>914</v>
      </c>
      <c r="C549" s="478" t="s">
        <v>306</v>
      </c>
      <c r="D549" s="478" t="s">
        <v>187</v>
      </c>
      <c r="E549" s="472" t="s">
        <v>11</v>
      </c>
      <c r="F549" s="472" t="s">
        <v>110</v>
      </c>
      <c r="G549" s="360">
        <v>2.8</v>
      </c>
      <c r="H549" s="360">
        <v>2.8</v>
      </c>
      <c r="I549" s="361">
        <v>2.8</v>
      </c>
    </row>
    <row r="550" spans="1:9" s="287" customFormat="1" ht="51">
      <c r="A550" s="469">
        <v>539</v>
      </c>
      <c r="B550" s="414" t="s">
        <v>392</v>
      </c>
      <c r="C550" s="472" t="s">
        <v>390</v>
      </c>
      <c r="D550" s="472"/>
      <c r="E550" s="472"/>
      <c r="F550" s="476"/>
      <c r="G550" s="363">
        <f>G551</f>
        <v>468.1</v>
      </c>
      <c r="H550" s="363">
        <f>H551</f>
        <v>1483</v>
      </c>
      <c r="I550" s="364">
        <f>I551</f>
        <v>1522</v>
      </c>
    </row>
    <row r="551" spans="1:9" s="287" customFormat="1" ht="25.5">
      <c r="A551" s="469">
        <v>540</v>
      </c>
      <c r="B551" s="473" t="s">
        <v>510</v>
      </c>
      <c r="C551" s="472" t="s">
        <v>390</v>
      </c>
      <c r="D551" s="472" t="s">
        <v>182</v>
      </c>
      <c r="E551" s="472"/>
      <c r="F551" s="490"/>
      <c r="G551" s="363">
        <f>G552</f>
        <v>468.1</v>
      </c>
      <c r="H551" s="363">
        <f aca="true" t="shared" si="106" ref="H551:I553">H552</f>
        <v>1483</v>
      </c>
      <c r="I551" s="364">
        <f t="shared" si="106"/>
        <v>1522</v>
      </c>
    </row>
    <row r="552" spans="1:9" s="287" customFormat="1" ht="25.5">
      <c r="A552" s="469">
        <v>541</v>
      </c>
      <c r="B552" s="473" t="s">
        <v>196</v>
      </c>
      <c r="C552" s="472" t="s">
        <v>390</v>
      </c>
      <c r="D552" s="472" t="s">
        <v>183</v>
      </c>
      <c r="E552" s="472"/>
      <c r="F552" s="490"/>
      <c r="G552" s="363">
        <f>G553</f>
        <v>468.1</v>
      </c>
      <c r="H552" s="363">
        <f t="shared" si="106"/>
        <v>1483</v>
      </c>
      <c r="I552" s="364">
        <f t="shared" si="106"/>
        <v>1522</v>
      </c>
    </row>
    <row r="553" spans="1:9" s="287" customFormat="1" ht="12.75">
      <c r="A553" s="469">
        <v>542</v>
      </c>
      <c r="B553" s="475" t="s">
        <v>95</v>
      </c>
      <c r="C553" s="472" t="s">
        <v>390</v>
      </c>
      <c r="D553" s="472" t="s">
        <v>183</v>
      </c>
      <c r="E553" s="472" t="s">
        <v>148</v>
      </c>
      <c r="F553" s="478" t="s">
        <v>8</v>
      </c>
      <c r="G553" s="360">
        <f>G554</f>
        <v>468.1</v>
      </c>
      <c r="H553" s="360">
        <f t="shared" si="106"/>
        <v>1483</v>
      </c>
      <c r="I553" s="361">
        <f t="shared" si="106"/>
        <v>1522</v>
      </c>
    </row>
    <row r="554" spans="1:9" s="287" customFormat="1" ht="12.75">
      <c r="A554" s="469">
        <v>543</v>
      </c>
      <c r="B554" s="475" t="s">
        <v>391</v>
      </c>
      <c r="C554" s="472" t="s">
        <v>390</v>
      </c>
      <c r="D554" s="472" t="s">
        <v>183</v>
      </c>
      <c r="E554" s="472" t="s">
        <v>148</v>
      </c>
      <c r="F554" s="478" t="s">
        <v>11</v>
      </c>
      <c r="G554" s="360">
        <f>1453-984.9</f>
        <v>468.1</v>
      </c>
      <c r="H554" s="360">
        <v>1483</v>
      </c>
      <c r="I554" s="361">
        <v>1522</v>
      </c>
    </row>
    <row r="555" spans="1:9" s="287" customFormat="1" ht="38.25">
      <c r="A555" s="469">
        <v>544</v>
      </c>
      <c r="B555" s="477" t="s">
        <v>241</v>
      </c>
      <c r="C555" s="478" t="s">
        <v>307</v>
      </c>
      <c r="D555" s="478"/>
      <c r="E555" s="472"/>
      <c r="F555" s="478"/>
      <c r="G555" s="360">
        <f>G556</f>
        <v>749.209</v>
      </c>
      <c r="H555" s="360">
        <f aca="true" t="shared" si="107" ref="H555:I558">H556</f>
        <v>119.809</v>
      </c>
      <c r="I555" s="361">
        <f t="shared" si="107"/>
        <v>119.809</v>
      </c>
    </row>
    <row r="556" spans="1:9" s="287" customFormat="1" ht="25.5">
      <c r="A556" s="469">
        <v>545</v>
      </c>
      <c r="B556" s="473" t="s">
        <v>510</v>
      </c>
      <c r="C556" s="478" t="s">
        <v>307</v>
      </c>
      <c r="D556" s="478" t="s">
        <v>182</v>
      </c>
      <c r="E556" s="472"/>
      <c r="F556" s="478"/>
      <c r="G556" s="360">
        <f>G557</f>
        <v>749.209</v>
      </c>
      <c r="H556" s="360">
        <f t="shared" si="107"/>
        <v>119.809</v>
      </c>
      <c r="I556" s="361">
        <f t="shared" si="107"/>
        <v>119.809</v>
      </c>
    </row>
    <row r="557" spans="1:9" s="287" customFormat="1" ht="25.5">
      <c r="A557" s="469">
        <v>546</v>
      </c>
      <c r="B557" s="473" t="s">
        <v>196</v>
      </c>
      <c r="C557" s="478" t="s">
        <v>307</v>
      </c>
      <c r="D557" s="478" t="s">
        <v>183</v>
      </c>
      <c r="E557" s="472"/>
      <c r="F557" s="478"/>
      <c r="G557" s="360">
        <f>G558</f>
        <v>749.209</v>
      </c>
      <c r="H557" s="360">
        <f t="shared" si="107"/>
        <v>119.809</v>
      </c>
      <c r="I557" s="361">
        <f t="shared" si="107"/>
        <v>119.809</v>
      </c>
    </row>
    <row r="558" spans="1:9" s="287" customFormat="1" ht="12.75">
      <c r="A558" s="469">
        <v>547</v>
      </c>
      <c r="B558" s="414" t="s">
        <v>37</v>
      </c>
      <c r="C558" s="478" t="s">
        <v>307</v>
      </c>
      <c r="D558" s="478" t="s">
        <v>183</v>
      </c>
      <c r="E558" s="472" t="s">
        <v>11</v>
      </c>
      <c r="F558" s="478" t="s">
        <v>8</v>
      </c>
      <c r="G558" s="360">
        <f>G559</f>
        <v>749.209</v>
      </c>
      <c r="H558" s="360">
        <f t="shared" si="107"/>
        <v>119.809</v>
      </c>
      <c r="I558" s="361">
        <f t="shared" si="107"/>
        <v>119.809</v>
      </c>
    </row>
    <row r="559" spans="1:9" s="287" customFormat="1" ht="12.75">
      <c r="A559" s="469">
        <v>548</v>
      </c>
      <c r="B559" s="475" t="s">
        <v>26</v>
      </c>
      <c r="C559" s="478" t="s">
        <v>307</v>
      </c>
      <c r="D559" s="478" t="s">
        <v>183</v>
      </c>
      <c r="E559" s="472" t="s">
        <v>11</v>
      </c>
      <c r="F559" s="478" t="s">
        <v>65</v>
      </c>
      <c r="G559" s="360">
        <v>749.209</v>
      </c>
      <c r="H559" s="360">
        <v>119.809</v>
      </c>
      <c r="I559" s="361">
        <v>119.809</v>
      </c>
    </row>
    <row r="560" spans="1:9" s="287" customFormat="1" ht="25.5">
      <c r="A560" s="469">
        <v>549</v>
      </c>
      <c r="B560" s="414" t="s">
        <v>540</v>
      </c>
      <c r="C560" s="472" t="s">
        <v>381</v>
      </c>
      <c r="D560" s="472"/>
      <c r="E560" s="472"/>
      <c r="F560" s="472"/>
      <c r="G560" s="363">
        <f>G561</f>
        <v>1437.396</v>
      </c>
      <c r="H560" s="360">
        <f aca="true" t="shared" si="108" ref="H560:I564">H561</f>
        <v>1437.396</v>
      </c>
      <c r="I560" s="361">
        <f t="shared" si="108"/>
        <v>1437.396</v>
      </c>
    </row>
    <row r="561" spans="1:9" s="287" customFormat="1" ht="63.75">
      <c r="A561" s="469">
        <v>550</v>
      </c>
      <c r="B561" s="414" t="s">
        <v>553</v>
      </c>
      <c r="C561" s="472" t="s">
        <v>527</v>
      </c>
      <c r="D561" s="472"/>
      <c r="E561" s="472"/>
      <c r="F561" s="472"/>
      <c r="G561" s="363">
        <f>G562</f>
        <v>1437.396</v>
      </c>
      <c r="H561" s="360">
        <f t="shared" si="108"/>
        <v>1437.396</v>
      </c>
      <c r="I561" s="361">
        <f t="shared" si="108"/>
        <v>1437.396</v>
      </c>
    </row>
    <row r="562" spans="1:9" s="287" customFormat="1" ht="12.75">
      <c r="A562" s="469">
        <v>551</v>
      </c>
      <c r="B562" s="414" t="s">
        <v>213</v>
      </c>
      <c r="C562" s="472" t="s">
        <v>527</v>
      </c>
      <c r="D562" s="472" t="s">
        <v>203</v>
      </c>
      <c r="E562" s="472"/>
      <c r="F562" s="472"/>
      <c r="G562" s="363">
        <f>G563</f>
        <v>1437.396</v>
      </c>
      <c r="H562" s="360">
        <f t="shared" si="108"/>
        <v>1437.396</v>
      </c>
      <c r="I562" s="361">
        <f t="shared" si="108"/>
        <v>1437.396</v>
      </c>
    </row>
    <row r="563" spans="1:9" s="287" customFormat="1" ht="25.5">
      <c r="A563" s="469">
        <v>552</v>
      </c>
      <c r="B563" s="414" t="s">
        <v>487</v>
      </c>
      <c r="C563" s="472" t="s">
        <v>527</v>
      </c>
      <c r="D563" s="472" t="s">
        <v>222</v>
      </c>
      <c r="E563" s="472"/>
      <c r="F563" s="472"/>
      <c r="G563" s="363">
        <f>G564</f>
        <v>1437.396</v>
      </c>
      <c r="H563" s="360">
        <f t="shared" si="108"/>
        <v>1437.396</v>
      </c>
      <c r="I563" s="361">
        <f t="shared" si="108"/>
        <v>1437.396</v>
      </c>
    </row>
    <row r="564" spans="1:9" s="287" customFormat="1" ht="12.75">
      <c r="A564" s="469">
        <v>553</v>
      </c>
      <c r="B564" s="414" t="s">
        <v>132</v>
      </c>
      <c r="C564" s="472" t="s">
        <v>527</v>
      </c>
      <c r="D564" s="472" t="s">
        <v>222</v>
      </c>
      <c r="E564" s="478" t="s">
        <v>123</v>
      </c>
      <c r="F564" s="472" t="s">
        <v>8</v>
      </c>
      <c r="G564" s="363">
        <f>G565</f>
        <v>1437.396</v>
      </c>
      <c r="H564" s="360">
        <f t="shared" si="108"/>
        <v>1437.396</v>
      </c>
      <c r="I564" s="361">
        <f t="shared" si="108"/>
        <v>1437.396</v>
      </c>
    </row>
    <row r="565" spans="1:9" s="287" customFormat="1" ht="12.75">
      <c r="A565" s="469">
        <v>554</v>
      </c>
      <c r="B565" s="414" t="s">
        <v>134</v>
      </c>
      <c r="C565" s="472" t="s">
        <v>527</v>
      </c>
      <c r="D565" s="472" t="s">
        <v>222</v>
      </c>
      <c r="E565" s="472" t="s">
        <v>212</v>
      </c>
      <c r="F565" s="472" t="s">
        <v>103</v>
      </c>
      <c r="G565" s="363">
        <v>1437.396</v>
      </c>
      <c r="H565" s="363">
        <v>1437.396</v>
      </c>
      <c r="I565" s="364">
        <v>1437.396</v>
      </c>
    </row>
    <row r="566" spans="1:9" s="287" customFormat="1" ht="12.75">
      <c r="A566" s="469">
        <v>555</v>
      </c>
      <c r="B566" s="477" t="s">
        <v>282</v>
      </c>
      <c r="C566" s="478" t="s">
        <v>288</v>
      </c>
      <c r="D566" s="478"/>
      <c r="E566" s="472"/>
      <c r="F566" s="478"/>
      <c r="G566" s="360">
        <f>G567+G598</f>
        <v>127583.458</v>
      </c>
      <c r="H566" s="360">
        <f>H567+H598</f>
        <v>123738.36</v>
      </c>
      <c r="I566" s="361">
        <f>I567+I598</f>
        <v>119493.02</v>
      </c>
    </row>
    <row r="567" spans="1:9" s="287" customFormat="1" ht="38.25">
      <c r="A567" s="469">
        <v>556</v>
      </c>
      <c r="B567" s="477" t="s">
        <v>571</v>
      </c>
      <c r="C567" s="478" t="s">
        <v>294</v>
      </c>
      <c r="D567" s="478"/>
      <c r="E567" s="472"/>
      <c r="F567" s="478"/>
      <c r="G567" s="360">
        <f>G568+G573+G578+G588+G593+G583</f>
        <v>107989.833</v>
      </c>
      <c r="H567" s="360">
        <f>H568+H573+H578+H588+H593</f>
        <v>104144.735</v>
      </c>
      <c r="I567" s="361">
        <f>I568+I573+I578+I588+I593</f>
        <v>99899.395</v>
      </c>
    </row>
    <row r="568" spans="1:9" s="287" customFormat="1" ht="63.75">
      <c r="A568" s="469">
        <v>557</v>
      </c>
      <c r="B568" s="443" t="s">
        <v>267</v>
      </c>
      <c r="C568" s="478" t="s">
        <v>298</v>
      </c>
      <c r="D568" s="478"/>
      <c r="E568" s="478"/>
      <c r="F568" s="472"/>
      <c r="G568" s="360">
        <f>G569</f>
        <v>62451.2</v>
      </c>
      <c r="H568" s="360">
        <f aca="true" t="shared" si="109" ref="H568:I571">H569</f>
        <v>59845.2</v>
      </c>
      <c r="I568" s="361">
        <f t="shared" si="109"/>
        <v>59845.2</v>
      </c>
    </row>
    <row r="569" spans="1:9" s="287" customFormat="1" ht="12.75">
      <c r="A569" s="469">
        <v>558</v>
      </c>
      <c r="B569" s="475" t="s">
        <v>191</v>
      </c>
      <c r="C569" s="478" t="s">
        <v>298</v>
      </c>
      <c r="D569" s="478" t="s">
        <v>86</v>
      </c>
      <c r="E569" s="478"/>
      <c r="F569" s="472"/>
      <c r="G569" s="360">
        <f>G570</f>
        <v>62451.2</v>
      </c>
      <c r="H569" s="360">
        <f t="shared" si="109"/>
        <v>59845.2</v>
      </c>
      <c r="I569" s="361">
        <f t="shared" si="109"/>
        <v>59845.2</v>
      </c>
    </row>
    <row r="570" spans="1:9" s="287" customFormat="1" ht="12.75">
      <c r="A570" s="469">
        <v>559</v>
      </c>
      <c r="B570" s="443" t="s">
        <v>192</v>
      </c>
      <c r="C570" s="478" t="s">
        <v>298</v>
      </c>
      <c r="D570" s="478" t="s">
        <v>193</v>
      </c>
      <c r="E570" s="478"/>
      <c r="F570" s="472"/>
      <c r="G570" s="360">
        <f>G571</f>
        <v>62451.2</v>
      </c>
      <c r="H570" s="360">
        <f t="shared" si="109"/>
        <v>59845.2</v>
      </c>
      <c r="I570" s="361">
        <f t="shared" si="109"/>
        <v>59845.2</v>
      </c>
    </row>
    <row r="571" spans="1:9" s="287" customFormat="1" ht="25.5">
      <c r="A571" s="469">
        <v>560</v>
      </c>
      <c r="B571" s="477" t="s">
        <v>273</v>
      </c>
      <c r="C571" s="478" t="s">
        <v>298</v>
      </c>
      <c r="D571" s="478" t="s">
        <v>193</v>
      </c>
      <c r="E571" s="478" t="s">
        <v>25</v>
      </c>
      <c r="F571" s="472" t="s">
        <v>8</v>
      </c>
      <c r="G571" s="360">
        <f>G572</f>
        <v>62451.2</v>
      </c>
      <c r="H571" s="360">
        <f t="shared" si="109"/>
        <v>59845.2</v>
      </c>
      <c r="I571" s="361">
        <f t="shared" si="109"/>
        <v>59845.2</v>
      </c>
    </row>
    <row r="572" spans="1:9" s="287" customFormat="1" ht="25.5">
      <c r="A572" s="469">
        <v>561</v>
      </c>
      <c r="B572" s="477" t="s">
        <v>190</v>
      </c>
      <c r="C572" s="478" t="s">
        <v>298</v>
      </c>
      <c r="D572" s="478" t="s">
        <v>193</v>
      </c>
      <c r="E572" s="478" t="s">
        <v>25</v>
      </c>
      <c r="F572" s="472" t="s">
        <v>11</v>
      </c>
      <c r="G572" s="360">
        <v>62451.2</v>
      </c>
      <c r="H572" s="360">
        <v>59845.2</v>
      </c>
      <c r="I572" s="361">
        <v>59845.2</v>
      </c>
    </row>
    <row r="573" spans="1:9" s="287" customFormat="1" ht="63.75">
      <c r="A573" s="469">
        <v>562</v>
      </c>
      <c r="B573" s="443" t="s">
        <v>303</v>
      </c>
      <c r="C573" s="478" t="s">
        <v>300</v>
      </c>
      <c r="D573" s="478"/>
      <c r="E573" s="478"/>
      <c r="F573" s="472"/>
      <c r="G573" s="360">
        <f aca="true" t="shared" si="110" ref="G573:I576">G574</f>
        <v>38854.683</v>
      </c>
      <c r="H573" s="360">
        <f t="shared" si="110"/>
        <v>40072.035</v>
      </c>
      <c r="I573" s="361">
        <f t="shared" si="110"/>
        <v>39911.095</v>
      </c>
    </row>
    <row r="574" spans="1:9" s="287" customFormat="1" ht="12.75">
      <c r="A574" s="469">
        <v>563</v>
      </c>
      <c r="B574" s="475" t="s">
        <v>191</v>
      </c>
      <c r="C574" s="478" t="s">
        <v>300</v>
      </c>
      <c r="D574" s="478" t="s">
        <v>86</v>
      </c>
      <c r="E574" s="478"/>
      <c r="F574" s="472"/>
      <c r="G574" s="360">
        <f t="shared" si="110"/>
        <v>38854.683</v>
      </c>
      <c r="H574" s="360">
        <f t="shared" si="110"/>
        <v>40072.035</v>
      </c>
      <c r="I574" s="361">
        <f t="shared" si="110"/>
        <v>39911.095</v>
      </c>
    </row>
    <row r="575" spans="1:9" s="287" customFormat="1" ht="12.75">
      <c r="A575" s="469">
        <v>564</v>
      </c>
      <c r="B575" s="443" t="s">
        <v>100</v>
      </c>
      <c r="C575" s="478" t="s">
        <v>300</v>
      </c>
      <c r="D575" s="478" t="s">
        <v>194</v>
      </c>
      <c r="E575" s="478"/>
      <c r="F575" s="472"/>
      <c r="G575" s="360">
        <f t="shared" si="110"/>
        <v>38854.683</v>
      </c>
      <c r="H575" s="360">
        <f t="shared" si="110"/>
        <v>40072.035</v>
      </c>
      <c r="I575" s="361">
        <f t="shared" si="110"/>
        <v>39911.095</v>
      </c>
    </row>
    <row r="576" spans="1:9" s="287" customFormat="1" ht="25.5">
      <c r="A576" s="469">
        <v>565</v>
      </c>
      <c r="B576" s="477" t="s">
        <v>273</v>
      </c>
      <c r="C576" s="478" t="s">
        <v>300</v>
      </c>
      <c r="D576" s="478" t="s">
        <v>194</v>
      </c>
      <c r="E576" s="478" t="s">
        <v>25</v>
      </c>
      <c r="F576" s="472" t="s">
        <v>8</v>
      </c>
      <c r="G576" s="360">
        <f t="shared" si="110"/>
        <v>38854.683</v>
      </c>
      <c r="H576" s="360">
        <f t="shared" si="110"/>
        <v>40072.035</v>
      </c>
      <c r="I576" s="361">
        <f t="shared" si="110"/>
        <v>39911.095</v>
      </c>
    </row>
    <row r="577" spans="1:9" s="287" customFormat="1" ht="12.75">
      <c r="A577" s="469">
        <v>566</v>
      </c>
      <c r="B577" s="477" t="s">
        <v>299</v>
      </c>
      <c r="C577" s="478" t="s">
        <v>300</v>
      </c>
      <c r="D577" s="478" t="s">
        <v>194</v>
      </c>
      <c r="E577" s="478" t="s">
        <v>25</v>
      </c>
      <c r="F577" s="472" t="s">
        <v>103</v>
      </c>
      <c r="G577" s="360">
        <v>38854.683</v>
      </c>
      <c r="H577" s="360">
        <v>40072.035</v>
      </c>
      <c r="I577" s="361">
        <v>39911.095</v>
      </c>
    </row>
    <row r="578" spans="1:9" s="287" customFormat="1" ht="76.5">
      <c r="A578" s="469">
        <v>567</v>
      </c>
      <c r="B578" s="443" t="s">
        <v>655</v>
      </c>
      <c r="C578" s="478" t="s">
        <v>656</v>
      </c>
      <c r="D578" s="478"/>
      <c r="E578" s="478"/>
      <c r="F578" s="472"/>
      <c r="G578" s="360">
        <f aca="true" t="shared" si="111" ref="G578:I581">G579</f>
        <v>1609.65</v>
      </c>
      <c r="H578" s="360">
        <f t="shared" si="111"/>
        <v>0</v>
      </c>
      <c r="I578" s="361">
        <f t="shared" si="111"/>
        <v>0</v>
      </c>
    </row>
    <row r="579" spans="1:9" s="287" customFormat="1" ht="12.75">
      <c r="A579" s="469">
        <v>568</v>
      </c>
      <c r="B579" s="475" t="s">
        <v>191</v>
      </c>
      <c r="C579" s="478" t="s">
        <v>656</v>
      </c>
      <c r="D579" s="478" t="s">
        <v>86</v>
      </c>
      <c r="E579" s="478"/>
      <c r="F579" s="472"/>
      <c r="G579" s="360">
        <f t="shared" si="111"/>
        <v>1609.65</v>
      </c>
      <c r="H579" s="360">
        <f t="shared" si="111"/>
        <v>0</v>
      </c>
      <c r="I579" s="361">
        <f t="shared" si="111"/>
        <v>0</v>
      </c>
    </row>
    <row r="580" spans="1:9" s="287" customFormat="1" ht="12.75">
      <c r="A580" s="469">
        <v>569</v>
      </c>
      <c r="B580" s="443" t="s">
        <v>100</v>
      </c>
      <c r="C580" s="478" t="s">
        <v>656</v>
      </c>
      <c r="D580" s="478" t="s">
        <v>194</v>
      </c>
      <c r="E580" s="478"/>
      <c r="F580" s="472"/>
      <c r="G580" s="360">
        <f t="shared" si="111"/>
        <v>1609.65</v>
      </c>
      <c r="H580" s="360">
        <f t="shared" si="111"/>
        <v>0</v>
      </c>
      <c r="I580" s="361">
        <f t="shared" si="111"/>
        <v>0</v>
      </c>
    </row>
    <row r="581" spans="1:9" s="287" customFormat="1" ht="12.75">
      <c r="A581" s="469">
        <v>570</v>
      </c>
      <c r="B581" s="414" t="s">
        <v>95</v>
      </c>
      <c r="C581" s="478" t="s">
        <v>656</v>
      </c>
      <c r="D581" s="478" t="s">
        <v>194</v>
      </c>
      <c r="E581" s="478" t="s">
        <v>148</v>
      </c>
      <c r="F581" s="472" t="s">
        <v>8</v>
      </c>
      <c r="G581" s="360">
        <f t="shared" si="111"/>
        <v>1609.65</v>
      </c>
      <c r="H581" s="360">
        <f t="shared" si="111"/>
        <v>0</v>
      </c>
      <c r="I581" s="361">
        <f t="shared" si="111"/>
        <v>0</v>
      </c>
    </row>
    <row r="582" spans="1:9" s="287" customFormat="1" ht="12.75">
      <c r="A582" s="469">
        <v>571</v>
      </c>
      <c r="B582" s="477" t="s">
        <v>600</v>
      </c>
      <c r="C582" s="478" t="s">
        <v>656</v>
      </c>
      <c r="D582" s="478" t="s">
        <v>194</v>
      </c>
      <c r="E582" s="478" t="s">
        <v>148</v>
      </c>
      <c r="F582" s="472" t="s">
        <v>103</v>
      </c>
      <c r="G582" s="360">
        <v>1609.65</v>
      </c>
      <c r="H582" s="360">
        <v>0</v>
      </c>
      <c r="I582" s="361">
        <v>0</v>
      </c>
    </row>
    <row r="583" spans="1:9" s="287" customFormat="1" ht="78.75" customHeight="1">
      <c r="A583" s="469">
        <v>572</v>
      </c>
      <c r="B583" s="443" t="s">
        <v>936</v>
      </c>
      <c r="C583" s="421" t="s">
        <v>937</v>
      </c>
      <c r="D583" s="421"/>
      <c r="E583" s="362"/>
      <c r="F583" s="362"/>
      <c r="G583" s="360">
        <f>G584</f>
        <v>984.9</v>
      </c>
      <c r="H583" s="360">
        <v>0</v>
      </c>
      <c r="I583" s="361">
        <v>0</v>
      </c>
    </row>
    <row r="584" spans="1:9" s="287" customFormat="1" ht="12.75">
      <c r="A584" s="469">
        <v>573</v>
      </c>
      <c r="B584" s="443" t="s">
        <v>191</v>
      </c>
      <c r="C584" s="421" t="s">
        <v>937</v>
      </c>
      <c r="D584" s="421" t="s">
        <v>938</v>
      </c>
      <c r="E584" s="362"/>
      <c r="F584" s="362"/>
      <c r="G584" s="360">
        <f>G585</f>
        <v>984.9</v>
      </c>
      <c r="H584" s="360">
        <v>0</v>
      </c>
      <c r="I584" s="361">
        <v>0</v>
      </c>
    </row>
    <row r="585" spans="1:9" s="287" customFormat="1" ht="12.75">
      <c r="A585" s="469">
        <v>574</v>
      </c>
      <c r="B585" s="443" t="s">
        <v>100</v>
      </c>
      <c r="C585" s="421" t="s">
        <v>937</v>
      </c>
      <c r="D585" s="421" t="s">
        <v>194</v>
      </c>
      <c r="E585" s="362"/>
      <c r="F585" s="362"/>
      <c r="G585" s="360">
        <f>G586</f>
        <v>984.9</v>
      </c>
      <c r="H585" s="360">
        <v>0</v>
      </c>
      <c r="I585" s="361">
        <v>0</v>
      </c>
    </row>
    <row r="586" spans="1:9" s="287" customFormat="1" ht="12.75">
      <c r="A586" s="469">
        <v>575</v>
      </c>
      <c r="B586" s="443" t="s">
        <v>64</v>
      </c>
      <c r="C586" s="421" t="s">
        <v>937</v>
      </c>
      <c r="D586" s="421" t="s">
        <v>194</v>
      </c>
      <c r="E586" s="478" t="s">
        <v>110</v>
      </c>
      <c r="F586" s="472" t="s">
        <v>8</v>
      </c>
      <c r="G586" s="360">
        <f>G587</f>
        <v>984.9</v>
      </c>
      <c r="H586" s="360">
        <v>0</v>
      </c>
      <c r="I586" s="361">
        <v>0</v>
      </c>
    </row>
    <row r="587" spans="1:9" s="287" customFormat="1" ht="12.75">
      <c r="A587" s="469">
        <v>576</v>
      </c>
      <c r="B587" s="443" t="s">
        <v>119</v>
      </c>
      <c r="C587" s="421" t="s">
        <v>937</v>
      </c>
      <c r="D587" s="421" t="s">
        <v>194</v>
      </c>
      <c r="E587" s="478" t="s">
        <v>110</v>
      </c>
      <c r="F587" s="472" t="s">
        <v>106</v>
      </c>
      <c r="G587" s="360">
        <v>984.9</v>
      </c>
      <c r="H587" s="360">
        <v>0</v>
      </c>
      <c r="I587" s="361">
        <v>0</v>
      </c>
    </row>
    <row r="588" spans="1:9" s="287" customFormat="1" ht="63.75">
      <c r="A588" s="469">
        <v>577</v>
      </c>
      <c r="B588" s="477" t="s">
        <v>708</v>
      </c>
      <c r="C588" s="478" t="s">
        <v>297</v>
      </c>
      <c r="D588" s="478"/>
      <c r="E588" s="478"/>
      <c r="F588" s="472"/>
      <c r="G588" s="360">
        <f>G589</f>
        <v>3946.3</v>
      </c>
      <c r="H588" s="360">
        <f aca="true" t="shared" si="112" ref="H588:I591">H589</f>
        <v>4084.4</v>
      </c>
      <c r="I588" s="361">
        <f t="shared" si="112"/>
        <v>0</v>
      </c>
    </row>
    <row r="589" spans="1:9" s="287" customFormat="1" ht="12.75">
      <c r="A589" s="469">
        <v>578</v>
      </c>
      <c r="B589" s="475" t="s">
        <v>191</v>
      </c>
      <c r="C589" s="478" t="s">
        <v>297</v>
      </c>
      <c r="D589" s="478" t="s">
        <v>86</v>
      </c>
      <c r="E589" s="478"/>
      <c r="F589" s="472"/>
      <c r="G589" s="360">
        <f>G590</f>
        <v>3946.3</v>
      </c>
      <c r="H589" s="360">
        <f t="shared" si="112"/>
        <v>4084.4</v>
      </c>
      <c r="I589" s="361">
        <f t="shared" si="112"/>
        <v>0</v>
      </c>
    </row>
    <row r="590" spans="1:9" s="287" customFormat="1" ht="12.75">
      <c r="A590" s="469">
        <v>579</v>
      </c>
      <c r="B590" s="477" t="s">
        <v>296</v>
      </c>
      <c r="C590" s="478" t="s">
        <v>297</v>
      </c>
      <c r="D590" s="478" t="s">
        <v>301</v>
      </c>
      <c r="E590" s="478"/>
      <c r="F590" s="472"/>
      <c r="G590" s="367">
        <f>G591</f>
        <v>3946.3</v>
      </c>
      <c r="H590" s="367">
        <f t="shared" si="112"/>
        <v>4084.4</v>
      </c>
      <c r="I590" s="368">
        <f t="shared" si="112"/>
        <v>0</v>
      </c>
    </row>
    <row r="591" spans="1:9" s="287" customFormat="1" ht="12.75">
      <c r="A591" s="469">
        <v>580</v>
      </c>
      <c r="B591" s="477" t="s">
        <v>66</v>
      </c>
      <c r="C591" s="478" t="s">
        <v>297</v>
      </c>
      <c r="D591" s="478" t="s">
        <v>301</v>
      </c>
      <c r="E591" s="478" t="s">
        <v>144</v>
      </c>
      <c r="F591" s="472" t="s">
        <v>8</v>
      </c>
      <c r="G591" s="367">
        <f>G592</f>
        <v>3946.3</v>
      </c>
      <c r="H591" s="367">
        <f t="shared" si="112"/>
        <v>4084.4</v>
      </c>
      <c r="I591" s="368">
        <f t="shared" si="112"/>
        <v>0</v>
      </c>
    </row>
    <row r="592" spans="1:9" s="287" customFormat="1" ht="12.75">
      <c r="A592" s="469">
        <v>581</v>
      </c>
      <c r="B592" s="475" t="s">
        <v>54</v>
      </c>
      <c r="C592" s="478" t="s">
        <v>297</v>
      </c>
      <c r="D592" s="478" t="s">
        <v>301</v>
      </c>
      <c r="E592" s="478" t="s">
        <v>144</v>
      </c>
      <c r="F592" s="472" t="s">
        <v>103</v>
      </c>
      <c r="G592" s="367">
        <v>3946.3</v>
      </c>
      <c r="H592" s="367">
        <v>4084.4</v>
      </c>
      <c r="I592" s="368">
        <v>0</v>
      </c>
    </row>
    <row r="593" spans="1:9" s="287" customFormat="1" ht="89.25">
      <c r="A593" s="469">
        <v>582</v>
      </c>
      <c r="B593" s="477" t="s">
        <v>763</v>
      </c>
      <c r="C593" s="478" t="s">
        <v>295</v>
      </c>
      <c r="D593" s="478"/>
      <c r="E593" s="472"/>
      <c r="F593" s="478"/>
      <c r="G593" s="360">
        <f>G594</f>
        <v>143.1</v>
      </c>
      <c r="H593" s="360">
        <f aca="true" t="shared" si="113" ref="H593:I596">H594</f>
        <v>143.1</v>
      </c>
      <c r="I593" s="361">
        <f t="shared" si="113"/>
        <v>143.1</v>
      </c>
    </row>
    <row r="594" spans="1:9" s="287" customFormat="1" ht="12.75">
      <c r="A594" s="469">
        <v>583</v>
      </c>
      <c r="B594" s="475" t="s">
        <v>191</v>
      </c>
      <c r="C594" s="478" t="s">
        <v>295</v>
      </c>
      <c r="D594" s="478" t="s">
        <v>86</v>
      </c>
      <c r="E594" s="472"/>
      <c r="F594" s="478"/>
      <c r="G594" s="360">
        <f>G595</f>
        <v>143.1</v>
      </c>
      <c r="H594" s="360">
        <f t="shared" si="113"/>
        <v>143.1</v>
      </c>
      <c r="I594" s="361">
        <f t="shared" si="113"/>
        <v>143.1</v>
      </c>
    </row>
    <row r="595" spans="1:9" s="287" customFormat="1" ht="12.75">
      <c r="A595" s="469">
        <v>584</v>
      </c>
      <c r="B595" s="477" t="s">
        <v>296</v>
      </c>
      <c r="C595" s="478" t="s">
        <v>295</v>
      </c>
      <c r="D595" s="478" t="s">
        <v>301</v>
      </c>
      <c r="E595" s="472"/>
      <c r="F595" s="478"/>
      <c r="G595" s="360">
        <f>G596</f>
        <v>143.1</v>
      </c>
      <c r="H595" s="360">
        <f t="shared" si="113"/>
        <v>143.1</v>
      </c>
      <c r="I595" s="361">
        <f t="shared" si="113"/>
        <v>143.1</v>
      </c>
    </row>
    <row r="596" spans="1:9" s="287" customFormat="1" ht="12.75">
      <c r="A596" s="469">
        <v>585</v>
      </c>
      <c r="B596" s="414" t="s">
        <v>37</v>
      </c>
      <c r="C596" s="478" t="s">
        <v>295</v>
      </c>
      <c r="D596" s="478" t="s">
        <v>301</v>
      </c>
      <c r="E596" s="472" t="s">
        <v>11</v>
      </c>
      <c r="F596" s="478" t="s">
        <v>8</v>
      </c>
      <c r="G596" s="360">
        <f>G597</f>
        <v>143.1</v>
      </c>
      <c r="H596" s="360">
        <f t="shared" si="113"/>
        <v>143.1</v>
      </c>
      <c r="I596" s="361">
        <f t="shared" si="113"/>
        <v>143.1</v>
      </c>
    </row>
    <row r="597" spans="1:9" s="287" customFormat="1" ht="12.75">
      <c r="A597" s="469">
        <v>586</v>
      </c>
      <c r="B597" s="475" t="s">
        <v>26</v>
      </c>
      <c r="C597" s="478" t="s">
        <v>295</v>
      </c>
      <c r="D597" s="478" t="s">
        <v>301</v>
      </c>
      <c r="E597" s="472" t="s">
        <v>11</v>
      </c>
      <c r="F597" s="478" t="s">
        <v>65</v>
      </c>
      <c r="G597" s="360">
        <v>143.1</v>
      </c>
      <c r="H597" s="360">
        <v>143.1</v>
      </c>
      <c r="I597" s="361">
        <v>143.1</v>
      </c>
    </row>
    <row r="598" spans="1:9" s="287" customFormat="1" ht="25.5">
      <c r="A598" s="469">
        <v>587</v>
      </c>
      <c r="B598" s="477" t="s">
        <v>226</v>
      </c>
      <c r="C598" s="478" t="s">
        <v>289</v>
      </c>
      <c r="D598" s="478"/>
      <c r="E598" s="472"/>
      <c r="F598" s="472"/>
      <c r="G598" s="360">
        <f>G599+G612</f>
        <v>19593.625</v>
      </c>
      <c r="H598" s="360">
        <f>H599+H612</f>
        <v>19593.625</v>
      </c>
      <c r="I598" s="361">
        <f>I599+I612</f>
        <v>19593.625</v>
      </c>
    </row>
    <row r="599" spans="1:9" s="287" customFormat="1" ht="51">
      <c r="A599" s="469">
        <v>588</v>
      </c>
      <c r="B599" s="477" t="s">
        <v>545</v>
      </c>
      <c r="C599" s="478" t="s">
        <v>290</v>
      </c>
      <c r="D599" s="478"/>
      <c r="E599" s="472"/>
      <c r="F599" s="472"/>
      <c r="G599" s="360">
        <f>G600+G604+G608</f>
        <v>18316.51</v>
      </c>
      <c r="H599" s="360">
        <f>H600+H604+H608</f>
        <v>18316.51</v>
      </c>
      <c r="I599" s="361">
        <f>I600+I604+I608</f>
        <v>18316.51</v>
      </c>
    </row>
    <row r="600" spans="1:9" s="287" customFormat="1" ht="38.25">
      <c r="A600" s="469">
        <v>589</v>
      </c>
      <c r="B600" s="475" t="s">
        <v>180</v>
      </c>
      <c r="C600" s="478" t="s">
        <v>290</v>
      </c>
      <c r="D600" s="478" t="s">
        <v>170</v>
      </c>
      <c r="E600" s="472"/>
      <c r="F600" s="472"/>
      <c r="G600" s="360">
        <f>G601</f>
        <v>17624.298</v>
      </c>
      <c r="H600" s="360">
        <f aca="true" t="shared" si="114" ref="H600:I602">H601</f>
        <v>17624.298</v>
      </c>
      <c r="I600" s="361">
        <f t="shared" si="114"/>
        <v>17624.298</v>
      </c>
    </row>
    <row r="601" spans="1:9" s="287" customFormat="1" ht="25.5" customHeight="1">
      <c r="A601" s="469">
        <v>590</v>
      </c>
      <c r="B601" s="414" t="s">
        <v>202</v>
      </c>
      <c r="C601" s="478" t="s">
        <v>290</v>
      </c>
      <c r="D601" s="478" t="s">
        <v>122</v>
      </c>
      <c r="E601" s="472"/>
      <c r="F601" s="472"/>
      <c r="G601" s="360">
        <f>G602</f>
        <v>17624.298</v>
      </c>
      <c r="H601" s="360">
        <f t="shared" si="114"/>
        <v>17624.298</v>
      </c>
      <c r="I601" s="361">
        <f t="shared" si="114"/>
        <v>17624.298</v>
      </c>
    </row>
    <row r="602" spans="1:9" s="287" customFormat="1" ht="12.75">
      <c r="A602" s="469">
        <v>591</v>
      </c>
      <c r="B602" s="414" t="s">
        <v>37</v>
      </c>
      <c r="C602" s="478" t="s">
        <v>290</v>
      </c>
      <c r="D602" s="478" t="s">
        <v>122</v>
      </c>
      <c r="E602" s="472" t="s">
        <v>11</v>
      </c>
      <c r="F602" s="472" t="s">
        <v>8</v>
      </c>
      <c r="G602" s="360">
        <f>G603</f>
        <v>17624.298</v>
      </c>
      <c r="H602" s="360">
        <f t="shared" si="114"/>
        <v>17624.298</v>
      </c>
      <c r="I602" s="361">
        <f t="shared" si="114"/>
        <v>17624.298</v>
      </c>
    </row>
    <row r="603" spans="1:9" s="287" customFormat="1" ht="25.5">
      <c r="A603" s="469">
        <v>592</v>
      </c>
      <c r="B603" s="414" t="s">
        <v>36</v>
      </c>
      <c r="C603" s="478" t="s">
        <v>290</v>
      </c>
      <c r="D603" s="478" t="s">
        <v>122</v>
      </c>
      <c r="E603" s="472" t="s">
        <v>11</v>
      </c>
      <c r="F603" s="472" t="s">
        <v>101</v>
      </c>
      <c r="G603" s="360">
        <v>17624.298</v>
      </c>
      <c r="H603" s="360">
        <v>17624.298</v>
      </c>
      <c r="I603" s="361">
        <v>17624.298</v>
      </c>
    </row>
    <row r="604" spans="1:9" s="287" customFormat="1" ht="25.5">
      <c r="A604" s="469">
        <v>593</v>
      </c>
      <c r="B604" s="473" t="s">
        <v>510</v>
      </c>
      <c r="C604" s="478" t="s">
        <v>290</v>
      </c>
      <c r="D604" s="478" t="s">
        <v>182</v>
      </c>
      <c r="E604" s="472"/>
      <c r="F604" s="472"/>
      <c r="G604" s="360">
        <f>G605</f>
        <v>689.97</v>
      </c>
      <c r="H604" s="360">
        <f aca="true" t="shared" si="115" ref="H604:I606">H605</f>
        <v>689.97</v>
      </c>
      <c r="I604" s="361">
        <f t="shared" si="115"/>
        <v>689.97</v>
      </c>
    </row>
    <row r="605" spans="1:9" s="287" customFormat="1" ht="25.5">
      <c r="A605" s="469">
        <v>594</v>
      </c>
      <c r="B605" s="473" t="s">
        <v>196</v>
      </c>
      <c r="C605" s="478" t="s">
        <v>290</v>
      </c>
      <c r="D605" s="478" t="s">
        <v>183</v>
      </c>
      <c r="E605" s="472"/>
      <c r="F605" s="472"/>
      <c r="G605" s="360">
        <f>G606</f>
        <v>689.97</v>
      </c>
      <c r="H605" s="360">
        <f t="shared" si="115"/>
        <v>689.97</v>
      </c>
      <c r="I605" s="361">
        <f t="shared" si="115"/>
        <v>689.97</v>
      </c>
    </row>
    <row r="606" spans="1:9" s="287" customFormat="1" ht="12.75">
      <c r="A606" s="469">
        <v>595</v>
      </c>
      <c r="B606" s="414" t="s">
        <v>37</v>
      </c>
      <c r="C606" s="478" t="s">
        <v>290</v>
      </c>
      <c r="D606" s="478" t="s">
        <v>183</v>
      </c>
      <c r="E606" s="472" t="s">
        <v>11</v>
      </c>
      <c r="F606" s="472" t="s">
        <v>8</v>
      </c>
      <c r="G606" s="360">
        <f>G607</f>
        <v>689.97</v>
      </c>
      <c r="H606" s="360">
        <f t="shared" si="115"/>
        <v>689.97</v>
      </c>
      <c r="I606" s="361">
        <f t="shared" si="115"/>
        <v>689.97</v>
      </c>
    </row>
    <row r="607" spans="1:9" s="287" customFormat="1" ht="25.5">
      <c r="A607" s="469">
        <v>596</v>
      </c>
      <c r="B607" s="414" t="s">
        <v>36</v>
      </c>
      <c r="C607" s="478" t="s">
        <v>290</v>
      </c>
      <c r="D607" s="478" t="s">
        <v>183</v>
      </c>
      <c r="E607" s="472" t="s">
        <v>11</v>
      </c>
      <c r="F607" s="472" t="s">
        <v>101</v>
      </c>
      <c r="G607" s="360">
        <v>689.97</v>
      </c>
      <c r="H607" s="360">
        <v>689.97</v>
      </c>
      <c r="I607" s="361">
        <v>689.97</v>
      </c>
    </row>
    <row r="608" spans="1:9" s="287" customFormat="1" ht="12.75">
      <c r="A608" s="469">
        <v>597</v>
      </c>
      <c r="B608" s="475" t="s">
        <v>184</v>
      </c>
      <c r="C608" s="478" t="s">
        <v>290</v>
      </c>
      <c r="D608" s="478" t="s">
        <v>185</v>
      </c>
      <c r="E608" s="472"/>
      <c r="F608" s="472"/>
      <c r="G608" s="360">
        <f>G609</f>
        <v>2.242</v>
      </c>
      <c r="H608" s="360">
        <f aca="true" t="shared" si="116" ref="H608:I610">H609</f>
        <v>2.242</v>
      </c>
      <c r="I608" s="361">
        <f t="shared" si="116"/>
        <v>2.242</v>
      </c>
    </row>
    <row r="609" spans="1:9" s="287" customFormat="1" ht="12.75">
      <c r="A609" s="469">
        <v>598</v>
      </c>
      <c r="B609" s="477" t="s">
        <v>186</v>
      </c>
      <c r="C609" s="478" t="s">
        <v>290</v>
      </c>
      <c r="D609" s="478" t="s">
        <v>187</v>
      </c>
      <c r="E609" s="472"/>
      <c r="F609" s="472"/>
      <c r="G609" s="360">
        <f>G610</f>
        <v>2.242</v>
      </c>
      <c r="H609" s="360">
        <f t="shared" si="116"/>
        <v>2.242</v>
      </c>
      <c r="I609" s="361">
        <f t="shared" si="116"/>
        <v>2.242</v>
      </c>
    </row>
    <row r="610" spans="1:9" s="287" customFormat="1" ht="12.75">
      <c r="A610" s="469">
        <v>599</v>
      </c>
      <c r="B610" s="414" t="s">
        <v>37</v>
      </c>
      <c r="C610" s="478" t="s">
        <v>290</v>
      </c>
      <c r="D610" s="478" t="s">
        <v>187</v>
      </c>
      <c r="E610" s="472" t="s">
        <v>11</v>
      </c>
      <c r="F610" s="472" t="s">
        <v>8</v>
      </c>
      <c r="G610" s="360">
        <f>G611</f>
        <v>2.242</v>
      </c>
      <c r="H610" s="360">
        <f t="shared" si="116"/>
        <v>2.242</v>
      </c>
      <c r="I610" s="361">
        <f t="shared" si="116"/>
        <v>2.242</v>
      </c>
    </row>
    <row r="611" spans="1:9" s="287" customFormat="1" ht="25.5">
      <c r="A611" s="469">
        <v>600</v>
      </c>
      <c r="B611" s="414" t="s">
        <v>36</v>
      </c>
      <c r="C611" s="478" t="s">
        <v>290</v>
      </c>
      <c r="D611" s="478" t="s">
        <v>187</v>
      </c>
      <c r="E611" s="472" t="s">
        <v>11</v>
      </c>
      <c r="F611" s="472" t="s">
        <v>101</v>
      </c>
      <c r="G611" s="360">
        <v>2.242</v>
      </c>
      <c r="H611" s="360">
        <v>2.242</v>
      </c>
      <c r="I611" s="361">
        <v>2.242</v>
      </c>
    </row>
    <row r="612" spans="1:9" s="287" customFormat="1" ht="89.25">
      <c r="A612" s="469">
        <v>601</v>
      </c>
      <c r="B612" s="477" t="s">
        <v>272</v>
      </c>
      <c r="C612" s="478" t="s">
        <v>291</v>
      </c>
      <c r="D612" s="478"/>
      <c r="E612" s="472"/>
      <c r="F612" s="472"/>
      <c r="G612" s="360">
        <f>G613+G617</f>
        <v>1277.115</v>
      </c>
      <c r="H612" s="360">
        <f>H613+H617</f>
        <v>1277.115</v>
      </c>
      <c r="I612" s="361">
        <f>I613+I617</f>
        <v>1277.115</v>
      </c>
    </row>
    <row r="613" spans="1:9" s="287" customFormat="1" ht="38.25">
      <c r="A613" s="469">
        <v>602</v>
      </c>
      <c r="B613" s="475" t="s">
        <v>180</v>
      </c>
      <c r="C613" s="478" t="s">
        <v>291</v>
      </c>
      <c r="D613" s="478" t="s">
        <v>170</v>
      </c>
      <c r="E613" s="472"/>
      <c r="F613" s="472"/>
      <c r="G613" s="360">
        <f>G614</f>
        <v>1204.938</v>
      </c>
      <c r="H613" s="360">
        <f aca="true" t="shared" si="117" ref="H613:I615">H614</f>
        <v>1204.938</v>
      </c>
      <c r="I613" s="361">
        <f t="shared" si="117"/>
        <v>1204.938</v>
      </c>
    </row>
    <row r="614" spans="1:9" s="287" customFormat="1" ht="12.75">
      <c r="A614" s="469">
        <v>603</v>
      </c>
      <c r="B614" s="414" t="s">
        <v>202</v>
      </c>
      <c r="C614" s="478" t="s">
        <v>291</v>
      </c>
      <c r="D614" s="478" t="s">
        <v>122</v>
      </c>
      <c r="E614" s="472"/>
      <c r="F614" s="472"/>
      <c r="G614" s="360">
        <f>G615</f>
        <v>1204.938</v>
      </c>
      <c r="H614" s="360">
        <f t="shared" si="117"/>
        <v>1204.938</v>
      </c>
      <c r="I614" s="361">
        <f t="shared" si="117"/>
        <v>1204.938</v>
      </c>
    </row>
    <row r="615" spans="1:9" s="287" customFormat="1" ht="12.75">
      <c r="A615" s="469">
        <v>604</v>
      </c>
      <c r="B615" s="414" t="s">
        <v>37</v>
      </c>
      <c r="C615" s="478" t="s">
        <v>291</v>
      </c>
      <c r="D615" s="478" t="s">
        <v>122</v>
      </c>
      <c r="E615" s="472" t="s">
        <v>11</v>
      </c>
      <c r="F615" s="472" t="s">
        <v>8</v>
      </c>
      <c r="G615" s="360">
        <f>G616</f>
        <v>1204.938</v>
      </c>
      <c r="H615" s="360">
        <f t="shared" si="117"/>
        <v>1204.938</v>
      </c>
      <c r="I615" s="361">
        <f t="shared" si="117"/>
        <v>1204.938</v>
      </c>
    </row>
    <row r="616" spans="1:9" s="287" customFormat="1" ht="26.25" customHeight="1">
      <c r="A616" s="469">
        <v>605</v>
      </c>
      <c r="B616" s="414" t="s">
        <v>36</v>
      </c>
      <c r="C616" s="478" t="s">
        <v>291</v>
      </c>
      <c r="D616" s="478" t="s">
        <v>122</v>
      </c>
      <c r="E616" s="472" t="s">
        <v>11</v>
      </c>
      <c r="F616" s="472" t="s">
        <v>101</v>
      </c>
      <c r="G616" s="360">
        <f>G625+G634+G643</f>
        <v>1204.938</v>
      </c>
      <c r="H616" s="360">
        <f>H625+H634+H643</f>
        <v>1204.938</v>
      </c>
      <c r="I616" s="361">
        <f>I625+I634+I643</f>
        <v>1204.938</v>
      </c>
    </row>
    <row r="617" spans="1:9" s="287" customFormat="1" ht="25.5">
      <c r="A617" s="469">
        <v>606</v>
      </c>
      <c r="B617" s="473" t="s">
        <v>510</v>
      </c>
      <c r="C617" s="478" t="s">
        <v>291</v>
      </c>
      <c r="D617" s="478" t="s">
        <v>182</v>
      </c>
      <c r="E617" s="472"/>
      <c r="F617" s="472"/>
      <c r="G617" s="360">
        <f>G618</f>
        <v>72.177</v>
      </c>
      <c r="H617" s="360">
        <f aca="true" t="shared" si="118" ref="H617:I619">H618</f>
        <v>72.177</v>
      </c>
      <c r="I617" s="361">
        <f t="shared" si="118"/>
        <v>72.177</v>
      </c>
    </row>
    <row r="618" spans="1:9" s="287" customFormat="1" ht="25.5">
      <c r="A618" s="469">
        <v>607</v>
      </c>
      <c r="B618" s="473" t="s">
        <v>196</v>
      </c>
      <c r="C618" s="478" t="s">
        <v>291</v>
      </c>
      <c r="D618" s="478" t="s">
        <v>183</v>
      </c>
      <c r="E618" s="472"/>
      <c r="F618" s="472"/>
      <c r="G618" s="360">
        <f>G619</f>
        <v>72.177</v>
      </c>
      <c r="H618" s="360">
        <f t="shared" si="118"/>
        <v>72.177</v>
      </c>
      <c r="I618" s="361">
        <f t="shared" si="118"/>
        <v>72.177</v>
      </c>
    </row>
    <row r="619" spans="1:9" s="287" customFormat="1" ht="12.75">
      <c r="A619" s="469">
        <v>608</v>
      </c>
      <c r="B619" s="414" t="s">
        <v>37</v>
      </c>
      <c r="C619" s="478" t="s">
        <v>291</v>
      </c>
      <c r="D619" s="478" t="s">
        <v>183</v>
      </c>
      <c r="E619" s="472" t="s">
        <v>11</v>
      </c>
      <c r="F619" s="472" t="s">
        <v>8</v>
      </c>
      <c r="G619" s="360">
        <f>G620</f>
        <v>72.177</v>
      </c>
      <c r="H619" s="360">
        <f t="shared" si="118"/>
        <v>72.177</v>
      </c>
      <c r="I619" s="361">
        <f t="shared" si="118"/>
        <v>72.177</v>
      </c>
    </row>
    <row r="620" spans="1:9" s="287" customFormat="1" ht="25.5">
      <c r="A620" s="469">
        <v>609</v>
      </c>
      <c r="B620" s="414" t="s">
        <v>36</v>
      </c>
      <c r="C620" s="478" t="s">
        <v>291</v>
      </c>
      <c r="D620" s="478" t="s">
        <v>183</v>
      </c>
      <c r="E620" s="472" t="s">
        <v>11</v>
      </c>
      <c r="F620" s="472" t="s">
        <v>101</v>
      </c>
      <c r="G620" s="360">
        <f>G629+G647+G638</f>
        <v>72.177</v>
      </c>
      <c r="H620" s="360">
        <f>H629+H647+H638</f>
        <v>72.177</v>
      </c>
      <c r="I620" s="361">
        <f>I629+I647+I638</f>
        <v>72.177</v>
      </c>
    </row>
    <row r="621" spans="1:9" ht="89.25">
      <c r="A621" s="469">
        <v>610</v>
      </c>
      <c r="B621" s="477" t="s">
        <v>270</v>
      </c>
      <c r="C621" s="478" t="s">
        <v>292</v>
      </c>
      <c r="D621" s="478"/>
      <c r="E621" s="472"/>
      <c r="F621" s="472"/>
      <c r="G621" s="360">
        <f>G622+G626</f>
        <v>425.70500000000004</v>
      </c>
      <c r="H621" s="360">
        <f>H622+H626</f>
        <v>425.70500000000004</v>
      </c>
      <c r="I621" s="361">
        <f>I622+I626</f>
        <v>425.70500000000004</v>
      </c>
    </row>
    <row r="622" spans="1:9" ht="38.25">
      <c r="A622" s="469">
        <v>611</v>
      </c>
      <c r="B622" s="475" t="s">
        <v>180</v>
      </c>
      <c r="C622" s="478" t="s">
        <v>292</v>
      </c>
      <c r="D622" s="478" t="s">
        <v>170</v>
      </c>
      <c r="E622" s="472"/>
      <c r="F622" s="472"/>
      <c r="G622" s="360">
        <f>G623</f>
        <v>401.646</v>
      </c>
      <c r="H622" s="360">
        <f aca="true" t="shared" si="119" ref="H622:I624">H623</f>
        <v>401.646</v>
      </c>
      <c r="I622" s="361">
        <f t="shared" si="119"/>
        <v>401.646</v>
      </c>
    </row>
    <row r="623" spans="1:9" ht="12.75">
      <c r="A623" s="469">
        <v>612</v>
      </c>
      <c r="B623" s="414" t="s">
        <v>202</v>
      </c>
      <c r="C623" s="478" t="s">
        <v>292</v>
      </c>
      <c r="D623" s="478" t="s">
        <v>122</v>
      </c>
      <c r="E623" s="472"/>
      <c r="F623" s="472"/>
      <c r="G623" s="360">
        <f>G624</f>
        <v>401.646</v>
      </c>
      <c r="H623" s="360">
        <f t="shared" si="119"/>
        <v>401.646</v>
      </c>
      <c r="I623" s="361">
        <f t="shared" si="119"/>
        <v>401.646</v>
      </c>
    </row>
    <row r="624" spans="1:9" ht="12.75">
      <c r="A624" s="469">
        <v>613</v>
      </c>
      <c r="B624" s="414" t="s">
        <v>37</v>
      </c>
      <c r="C624" s="478" t="s">
        <v>292</v>
      </c>
      <c r="D624" s="478" t="s">
        <v>122</v>
      </c>
      <c r="E624" s="472" t="s">
        <v>11</v>
      </c>
      <c r="F624" s="472" t="s">
        <v>8</v>
      </c>
      <c r="G624" s="360">
        <f>G625</f>
        <v>401.646</v>
      </c>
      <c r="H624" s="360">
        <f t="shared" si="119"/>
        <v>401.646</v>
      </c>
      <c r="I624" s="361">
        <f t="shared" si="119"/>
        <v>401.646</v>
      </c>
    </row>
    <row r="625" spans="1:9" ht="25.5">
      <c r="A625" s="469">
        <v>614</v>
      </c>
      <c r="B625" s="414" t="s">
        <v>36</v>
      </c>
      <c r="C625" s="478" t="s">
        <v>292</v>
      </c>
      <c r="D625" s="478" t="s">
        <v>122</v>
      </c>
      <c r="E625" s="472" t="s">
        <v>11</v>
      </c>
      <c r="F625" s="472" t="s">
        <v>101</v>
      </c>
      <c r="G625" s="360">
        <v>401.646</v>
      </c>
      <c r="H625" s="360">
        <v>401.646</v>
      </c>
      <c r="I625" s="361">
        <v>401.646</v>
      </c>
    </row>
    <row r="626" spans="1:9" ht="25.5">
      <c r="A626" s="469">
        <v>615</v>
      </c>
      <c r="B626" s="473" t="s">
        <v>510</v>
      </c>
      <c r="C626" s="478" t="s">
        <v>292</v>
      </c>
      <c r="D626" s="478" t="s">
        <v>182</v>
      </c>
      <c r="E626" s="472"/>
      <c r="F626" s="472"/>
      <c r="G626" s="360">
        <f>G627</f>
        <v>24.059</v>
      </c>
      <c r="H626" s="360">
        <f aca="true" t="shared" si="120" ref="H626:I628">H627</f>
        <v>24.059</v>
      </c>
      <c r="I626" s="361">
        <f t="shared" si="120"/>
        <v>24.059</v>
      </c>
    </row>
    <row r="627" spans="1:9" ht="25.5">
      <c r="A627" s="469">
        <v>616</v>
      </c>
      <c r="B627" s="473" t="s">
        <v>196</v>
      </c>
      <c r="C627" s="478" t="s">
        <v>292</v>
      </c>
      <c r="D627" s="478" t="s">
        <v>183</v>
      </c>
      <c r="E627" s="472"/>
      <c r="F627" s="472"/>
      <c r="G627" s="360">
        <f>G628</f>
        <v>24.059</v>
      </c>
      <c r="H627" s="360">
        <f t="shared" si="120"/>
        <v>24.059</v>
      </c>
      <c r="I627" s="361">
        <f t="shared" si="120"/>
        <v>24.059</v>
      </c>
    </row>
    <row r="628" spans="1:9" ht="12.75">
      <c r="A628" s="469">
        <v>617</v>
      </c>
      <c r="B628" s="414" t="s">
        <v>37</v>
      </c>
      <c r="C628" s="478" t="s">
        <v>292</v>
      </c>
      <c r="D628" s="478" t="s">
        <v>183</v>
      </c>
      <c r="E628" s="472" t="s">
        <v>11</v>
      </c>
      <c r="F628" s="472" t="s">
        <v>8</v>
      </c>
      <c r="G628" s="360">
        <f>G629</f>
        <v>24.059</v>
      </c>
      <c r="H628" s="360">
        <f t="shared" si="120"/>
        <v>24.059</v>
      </c>
      <c r="I628" s="361">
        <f t="shared" si="120"/>
        <v>24.059</v>
      </c>
    </row>
    <row r="629" spans="1:9" ht="25.5">
      <c r="A629" s="469">
        <v>618</v>
      </c>
      <c r="B629" s="414" t="s">
        <v>36</v>
      </c>
      <c r="C629" s="478" t="s">
        <v>292</v>
      </c>
      <c r="D629" s="478" t="s">
        <v>183</v>
      </c>
      <c r="E629" s="472" t="s">
        <v>11</v>
      </c>
      <c r="F629" s="472" t="s">
        <v>101</v>
      </c>
      <c r="G629" s="360">
        <v>24.059</v>
      </c>
      <c r="H629" s="360">
        <v>24.059</v>
      </c>
      <c r="I629" s="361">
        <v>24.059</v>
      </c>
    </row>
    <row r="630" spans="1:9" ht="89.25">
      <c r="A630" s="469">
        <v>619</v>
      </c>
      <c r="B630" s="477" t="s">
        <v>846</v>
      </c>
      <c r="C630" s="478" t="s">
        <v>293</v>
      </c>
      <c r="D630" s="478"/>
      <c r="E630" s="472"/>
      <c r="F630" s="472"/>
      <c r="G630" s="360">
        <f>G631+G635</f>
        <v>425.70500000000004</v>
      </c>
      <c r="H630" s="360">
        <f>H631+H635</f>
        <v>425.70500000000004</v>
      </c>
      <c r="I630" s="361">
        <f>I631+I635</f>
        <v>425.70500000000004</v>
      </c>
    </row>
    <row r="631" spans="1:9" ht="38.25">
      <c r="A631" s="469">
        <v>620</v>
      </c>
      <c r="B631" s="475" t="s">
        <v>180</v>
      </c>
      <c r="C631" s="478" t="s">
        <v>293</v>
      </c>
      <c r="D631" s="478" t="s">
        <v>170</v>
      </c>
      <c r="E631" s="472"/>
      <c r="F631" s="472"/>
      <c r="G631" s="360">
        <f>G632</f>
        <v>401.646</v>
      </c>
      <c r="H631" s="360">
        <f aca="true" t="shared" si="121" ref="H631:I633">H632</f>
        <v>401.646</v>
      </c>
      <c r="I631" s="361">
        <f t="shared" si="121"/>
        <v>401.646</v>
      </c>
    </row>
    <row r="632" spans="1:9" ht="12.75">
      <c r="A632" s="469">
        <v>621</v>
      </c>
      <c r="B632" s="414" t="s">
        <v>202</v>
      </c>
      <c r="C632" s="478" t="s">
        <v>293</v>
      </c>
      <c r="D632" s="478" t="s">
        <v>122</v>
      </c>
      <c r="E632" s="472"/>
      <c r="F632" s="472"/>
      <c r="G632" s="360">
        <f>G633</f>
        <v>401.646</v>
      </c>
      <c r="H632" s="360">
        <f t="shared" si="121"/>
        <v>401.646</v>
      </c>
      <c r="I632" s="361">
        <f t="shared" si="121"/>
        <v>401.646</v>
      </c>
    </row>
    <row r="633" spans="1:9" ht="12.75">
      <c r="A633" s="469">
        <v>622</v>
      </c>
      <c r="B633" s="414" t="s">
        <v>37</v>
      </c>
      <c r="C633" s="478" t="s">
        <v>293</v>
      </c>
      <c r="D633" s="478" t="s">
        <v>122</v>
      </c>
      <c r="E633" s="472" t="s">
        <v>11</v>
      </c>
      <c r="F633" s="472" t="s">
        <v>8</v>
      </c>
      <c r="G633" s="360">
        <f>G634</f>
        <v>401.646</v>
      </c>
      <c r="H633" s="360">
        <f t="shared" si="121"/>
        <v>401.646</v>
      </c>
      <c r="I633" s="361">
        <f t="shared" si="121"/>
        <v>401.646</v>
      </c>
    </row>
    <row r="634" spans="1:9" ht="25.5">
      <c r="A634" s="469">
        <v>623</v>
      </c>
      <c r="B634" s="414" t="s">
        <v>36</v>
      </c>
      <c r="C634" s="478" t="s">
        <v>293</v>
      </c>
      <c r="D634" s="478" t="s">
        <v>122</v>
      </c>
      <c r="E634" s="472" t="s">
        <v>11</v>
      </c>
      <c r="F634" s="472" t="s">
        <v>101</v>
      </c>
      <c r="G634" s="360">
        <v>401.646</v>
      </c>
      <c r="H634" s="360">
        <v>401.646</v>
      </c>
      <c r="I634" s="361">
        <v>401.646</v>
      </c>
    </row>
    <row r="635" spans="1:9" ht="25.5">
      <c r="A635" s="469">
        <v>624</v>
      </c>
      <c r="B635" s="473" t="s">
        <v>510</v>
      </c>
      <c r="C635" s="478" t="s">
        <v>293</v>
      </c>
      <c r="D635" s="478" t="s">
        <v>182</v>
      </c>
      <c r="E635" s="472"/>
      <c r="F635" s="472"/>
      <c r="G635" s="360">
        <f>G636</f>
        <v>24.059</v>
      </c>
      <c r="H635" s="360">
        <f aca="true" t="shared" si="122" ref="H635:I637">H636</f>
        <v>24.059</v>
      </c>
      <c r="I635" s="361">
        <f t="shared" si="122"/>
        <v>24.059</v>
      </c>
    </row>
    <row r="636" spans="1:9" ht="25.5">
      <c r="A636" s="469">
        <v>625</v>
      </c>
      <c r="B636" s="473" t="s">
        <v>196</v>
      </c>
      <c r="C636" s="478" t="s">
        <v>293</v>
      </c>
      <c r="D636" s="478" t="s">
        <v>183</v>
      </c>
      <c r="E636" s="472"/>
      <c r="F636" s="472"/>
      <c r="G636" s="360">
        <f>G637</f>
        <v>24.059</v>
      </c>
      <c r="H636" s="360">
        <f t="shared" si="122"/>
        <v>24.059</v>
      </c>
      <c r="I636" s="361">
        <f t="shared" si="122"/>
        <v>24.059</v>
      </c>
    </row>
    <row r="637" spans="1:9" ht="12.75">
      <c r="A637" s="469">
        <v>626</v>
      </c>
      <c r="B637" s="414" t="s">
        <v>37</v>
      </c>
      <c r="C637" s="478" t="s">
        <v>293</v>
      </c>
      <c r="D637" s="478" t="s">
        <v>183</v>
      </c>
      <c r="E637" s="472" t="s">
        <v>11</v>
      </c>
      <c r="F637" s="472" t="s">
        <v>8</v>
      </c>
      <c r="G637" s="360">
        <f>G638</f>
        <v>24.059</v>
      </c>
      <c r="H637" s="360">
        <f t="shared" si="122"/>
        <v>24.059</v>
      </c>
      <c r="I637" s="361">
        <f t="shared" si="122"/>
        <v>24.059</v>
      </c>
    </row>
    <row r="638" spans="1:9" ht="25.5">
      <c r="A638" s="469">
        <v>627</v>
      </c>
      <c r="B638" s="414" t="s">
        <v>36</v>
      </c>
      <c r="C638" s="478" t="s">
        <v>293</v>
      </c>
      <c r="D638" s="478" t="s">
        <v>183</v>
      </c>
      <c r="E638" s="472" t="s">
        <v>11</v>
      </c>
      <c r="F638" s="472" t="s">
        <v>101</v>
      </c>
      <c r="G638" s="360">
        <v>24.059</v>
      </c>
      <c r="H638" s="360">
        <v>24.059</v>
      </c>
      <c r="I638" s="361">
        <v>24.059</v>
      </c>
    </row>
    <row r="639" spans="1:9" ht="89.25">
      <c r="A639" s="469">
        <v>628</v>
      </c>
      <c r="B639" s="477" t="s">
        <v>511</v>
      </c>
      <c r="C639" s="478" t="s">
        <v>512</v>
      </c>
      <c r="D639" s="478"/>
      <c r="E639" s="472"/>
      <c r="F639" s="476"/>
      <c r="G639" s="360">
        <f>G640+G644</f>
        <v>425.70500000000004</v>
      </c>
      <c r="H639" s="360">
        <f>H640+H644</f>
        <v>425.70500000000004</v>
      </c>
      <c r="I639" s="361">
        <f>I640+I644</f>
        <v>425.70500000000004</v>
      </c>
    </row>
    <row r="640" spans="1:9" ht="38.25">
      <c r="A640" s="469">
        <v>629</v>
      </c>
      <c r="B640" s="475" t="s">
        <v>180</v>
      </c>
      <c r="C640" s="478" t="s">
        <v>512</v>
      </c>
      <c r="D640" s="478" t="s">
        <v>170</v>
      </c>
      <c r="E640" s="472"/>
      <c r="F640" s="476"/>
      <c r="G640" s="360">
        <f>G641</f>
        <v>401.646</v>
      </c>
      <c r="H640" s="360">
        <f aca="true" t="shared" si="123" ref="H640:I642">H641</f>
        <v>401.646</v>
      </c>
      <c r="I640" s="361">
        <f t="shared" si="123"/>
        <v>401.646</v>
      </c>
    </row>
    <row r="641" spans="1:9" ht="12.75">
      <c r="A641" s="469">
        <v>630</v>
      </c>
      <c r="B641" s="414" t="s">
        <v>202</v>
      </c>
      <c r="C641" s="478" t="s">
        <v>512</v>
      </c>
      <c r="D641" s="478" t="s">
        <v>122</v>
      </c>
      <c r="E641" s="472"/>
      <c r="F641" s="476"/>
      <c r="G641" s="360">
        <f>G642</f>
        <v>401.646</v>
      </c>
      <c r="H641" s="360">
        <f t="shared" si="123"/>
        <v>401.646</v>
      </c>
      <c r="I641" s="361">
        <f t="shared" si="123"/>
        <v>401.646</v>
      </c>
    </row>
    <row r="642" spans="1:9" ht="12.75">
      <c r="A642" s="469">
        <v>631</v>
      </c>
      <c r="B642" s="414" t="s">
        <v>37</v>
      </c>
      <c r="C642" s="478" t="s">
        <v>512</v>
      </c>
      <c r="D642" s="478" t="s">
        <v>122</v>
      </c>
      <c r="E642" s="472" t="s">
        <v>11</v>
      </c>
      <c r="F642" s="472" t="s">
        <v>8</v>
      </c>
      <c r="G642" s="360">
        <f>G643</f>
        <v>401.646</v>
      </c>
      <c r="H642" s="360">
        <f t="shared" si="123"/>
        <v>401.646</v>
      </c>
      <c r="I642" s="361">
        <f t="shared" si="123"/>
        <v>401.646</v>
      </c>
    </row>
    <row r="643" spans="1:9" ht="25.5">
      <c r="A643" s="469">
        <v>632</v>
      </c>
      <c r="B643" s="414" t="s">
        <v>36</v>
      </c>
      <c r="C643" s="478" t="s">
        <v>512</v>
      </c>
      <c r="D643" s="478" t="s">
        <v>122</v>
      </c>
      <c r="E643" s="472" t="s">
        <v>11</v>
      </c>
      <c r="F643" s="472" t="s">
        <v>101</v>
      </c>
      <c r="G643" s="360">
        <v>401.646</v>
      </c>
      <c r="H643" s="360">
        <v>401.646</v>
      </c>
      <c r="I643" s="361">
        <v>401.646</v>
      </c>
    </row>
    <row r="644" spans="1:9" ht="25.5">
      <c r="A644" s="469">
        <v>633</v>
      </c>
      <c r="B644" s="473" t="s">
        <v>510</v>
      </c>
      <c r="C644" s="478" t="s">
        <v>512</v>
      </c>
      <c r="D644" s="478" t="s">
        <v>182</v>
      </c>
      <c r="E644" s="472"/>
      <c r="F644" s="472"/>
      <c r="G644" s="360">
        <f>G645</f>
        <v>24.059</v>
      </c>
      <c r="H644" s="360">
        <f aca="true" t="shared" si="124" ref="H644:I646">H645</f>
        <v>24.059</v>
      </c>
      <c r="I644" s="361">
        <f t="shared" si="124"/>
        <v>24.059</v>
      </c>
    </row>
    <row r="645" spans="1:9" ht="25.5">
      <c r="A645" s="469">
        <v>634</v>
      </c>
      <c r="B645" s="473" t="s">
        <v>196</v>
      </c>
      <c r="C645" s="478" t="s">
        <v>512</v>
      </c>
      <c r="D645" s="478" t="s">
        <v>183</v>
      </c>
      <c r="E645" s="472"/>
      <c r="F645" s="472"/>
      <c r="G645" s="360">
        <f>G646</f>
        <v>24.059</v>
      </c>
      <c r="H645" s="360">
        <f t="shared" si="124"/>
        <v>24.059</v>
      </c>
      <c r="I645" s="361">
        <f t="shared" si="124"/>
        <v>24.059</v>
      </c>
    </row>
    <row r="646" spans="1:9" ht="12.75">
      <c r="A646" s="469">
        <v>635</v>
      </c>
      <c r="B646" s="414" t="s">
        <v>37</v>
      </c>
      <c r="C646" s="478" t="s">
        <v>512</v>
      </c>
      <c r="D646" s="478" t="s">
        <v>183</v>
      </c>
      <c r="E646" s="472" t="s">
        <v>11</v>
      </c>
      <c r="F646" s="472" t="s">
        <v>8</v>
      </c>
      <c r="G646" s="360">
        <f>G647</f>
        <v>24.059</v>
      </c>
      <c r="H646" s="360">
        <f t="shared" si="124"/>
        <v>24.059</v>
      </c>
      <c r="I646" s="361">
        <f t="shared" si="124"/>
        <v>24.059</v>
      </c>
    </row>
    <row r="647" spans="1:9" ht="25.5">
      <c r="A647" s="469">
        <v>636</v>
      </c>
      <c r="B647" s="414" t="s">
        <v>36</v>
      </c>
      <c r="C647" s="478" t="s">
        <v>512</v>
      </c>
      <c r="D647" s="478" t="s">
        <v>183</v>
      </c>
      <c r="E647" s="472" t="s">
        <v>11</v>
      </c>
      <c r="F647" s="472" t="s">
        <v>101</v>
      </c>
      <c r="G647" s="360">
        <v>24.059</v>
      </c>
      <c r="H647" s="360">
        <v>24.059</v>
      </c>
      <c r="I647" s="361">
        <v>24.059</v>
      </c>
    </row>
    <row r="648" spans="1:9" ht="25.5">
      <c r="A648" s="469">
        <v>637</v>
      </c>
      <c r="B648" s="410" t="s">
        <v>808</v>
      </c>
      <c r="C648" s="412" t="s">
        <v>811</v>
      </c>
      <c r="D648" s="412"/>
      <c r="E648" s="412"/>
      <c r="F648" s="369"/>
      <c r="G648" s="360">
        <f aca="true" t="shared" si="125" ref="G648:G653">G649</f>
        <v>72</v>
      </c>
      <c r="H648" s="360">
        <f aca="true" t="shared" si="126" ref="H648:I653">H649</f>
        <v>72</v>
      </c>
      <c r="I648" s="361">
        <f t="shared" si="126"/>
        <v>72</v>
      </c>
    </row>
    <row r="649" spans="1:9" ht="15" customHeight="1">
      <c r="A649" s="469">
        <v>638</v>
      </c>
      <c r="B649" s="410" t="s">
        <v>817</v>
      </c>
      <c r="C649" s="412" t="s">
        <v>812</v>
      </c>
      <c r="D649" s="412"/>
      <c r="E649" s="412"/>
      <c r="F649" s="369"/>
      <c r="G649" s="360">
        <f t="shared" si="125"/>
        <v>72</v>
      </c>
      <c r="H649" s="360">
        <f t="shared" si="126"/>
        <v>72</v>
      </c>
      <c r="I649" s="361">
        <f t="shared" si="126"/>
        <v>72</v>
      </c>
    </row>
    <row r="650" spans="1:9" ht="53.25" customHeight="1">
      <c r="A650" s="469">
        <v>639</v>
      </c>
      <c r="B650" s="437" t="s">
        <v>818</v>
      </c>
      <c r="C650" s="412" t="s">
        <v>813</v>
      </c>
      <c r="D650" s="412"/>
      <c r="E650" s="412"/>
      <c r="F650" s="369"/>
      <c r="G650" s="360">
        <f t="shared" si="125"/>
        <v>72</v>
      </c>
      <c r="H650" s="360">
        <f t="shared" si="126"/>
        <v>72</v>
      </c>
      <c r="I650" s="361">
        <f t="shared" si="126"/>
        <v>72</v>
      </c>
    </row>
    <row r="651" spans="1:9" ht="25.5">
      <c r="A651" s="469">
        <v>640</v>
      </c>
      <c r="B651" s="410" t="s">
        <v>224</v>
      </c>
      <c r="C651" s="412" t="s">
        <v>813</v>
      </c>
      <c r="D651" s="412" t="s">
        <v>209</v>
      </c>
      <c r="E651" s="412"/>
      <c r="F651" s="369"/>
      <c r="G651" s="360">
        <f>G652</f>
        <v>72</v>
      </c>
      <c r="H651" s="360">
        <f t="shared" si="126"/>
        <v>72</v>
      </c>
      <c r="I651" s="361">
        <f t="shared" si="126"/>
        <v>72</v>
      </c>
    </row>
    <row r="652" spans="1:9" ht="12.75">
      <c r="A652" s="469">
        <v>641</v>
      </c>
      <c r="B652" s="410" t="s">
        <v>219</v>
      </c>
      <c r="C652" s="412" t="s">
        <v>813</v>
      </c>
      <c r="D652" s="412" t="s">
        <v>210</v>
      </c>
      <c r="E652" s="412"/>
      <c r="F652" s="369"/>
      <c r="G652" s="360">
        <f t="shared" si="125"/>
        <v>72</v>
      </c>
      <c r="H652" s="360">
        <f t="shared" si="126"/>
        <v>72</v>
      </c>
      <c r="I652" s="361">
        <f t="shared" si="126"/>
        <v>72</v>
      </c>
    </row>
    <row r="653" spans="1:9" ht="12.75">
      <c r="A653" s="469">
        <v>642</v>
      </c>
      <c r="B653" s="414" t="s">
        <v>211</v>
      </c>
      <c r="C653" s="412" t="s">
        <v>813</v>
      </c>
      <c r="D653" s="412" t="s">
        <v>210</v>
      </c>
      <c r="E653" s="472" t="s">
        <v>106</v>
      </c>
      <c r="F653" s="472" t="s">
        <v>8</v>
      </c>
      <c r="G653" s="360">
        <f t="shared" si="125"/>
        <v>72</v>
      </c>
      <c r="H653" s="360">
        <f t="shared" si="126"/>
        <v>72</v>
      </c>
      <c r="I653" s="361">
        <f t="shared" si="126"/>
        <v>72</v>
      </c>
    </row>
    <row r="654" spans="1:9" ht="12.75">
      <c r="A654" s="469">
        <v>643</v>
      </c>
      <c r="B654" s="414" t="s">
        <v>15</v>
      </c>
      <c r="C654" s="412" t="s">
        <v>813</v>
      </c>
      <c r="D654" s="412" t="s">
        <v>210</v>
      </c>
      <c r="E654" s="472" t="s">
        <v>106</v>
      </c>
      <c r="F654" s="472" t="s">
        <v>11</v>
      </c>
      <c r="G654" s="360">
        <v>72</v>
      </c>
      <c r="H654" s="360">
        <v>72</v>
      </c>
      <c r="I654" s="361">
        <v>72</v>
      </c>
    </row>
    <row r="655" spans="1:9" ht="25.5">
      <c r="A655" s="469">
        <v>644</v>
      </c>
      <c r="B655" s="414" t="s">
        <v>498</v>
      </c>
      <c r="C655" s="472" t="s">
        <v>366</v>
      </c>
      <c r="D655" s="472"/>
      <c r="E655" s="491"/>
      <c r="F655" s="491"/>
      <c r="G655" s="363">
        <f>G656+G661</f>
        <v>1426.5</v>
      </c>
      <c r="H655" s="363">
        <f>H656+H661</f>
        <v>1426.5</v>
      </c>
      <c r="I655" s="364">
        <f>I656+I661</f>
        <v>1426.5</v>
      </c>
    </row>
    <row r="656" spans="1:9" ht="38.25">
      <c r="A656" s="469">
        <v>645</v>
      </c>
      <c r="B656" s="481" t="s">
        <v>709</v>
      </c>
      <c r="C656" s="472" t="s">
        <v>499</v>
      </c>
      <c r="D656" s="472"/>
      <c r="E656" s="491"/>
      <c r="F656" s="491"/>
      <c r="G656" s="363">
        <f>G657</f>
        <v>1396.5</v>
      </c>
      <c r="H656" s="360">
        <f aca="true" t="shared" si="127" ref="H656:I659">H657</f>
        <v>1396.5</v>
      </c>
      <c r="I656" s="361">
        <f t="shared" si="127"/>
        <v>1396.5</v>
      </c>
    </row>
    <row r="657" spans="1:9" ht="12.75">
      <c r="A657" s="469">
        <v>646</v>
      </c>
      <c r="B657" s="414" t="s">
        <v>184</v>
      </c>
      <c r="C657" s="472" t="s">
        <v>499</v>
      </c>
      <c r="D657" s="472" t="s">
        <v>185</v>
      </c>
      <c r="E657" s="491"/>
      <c r="F657" s="491"/>
      <c r="G657" s="363">
        <f>G658</f>
        <v>1396.5</v>
      </c>
      <c r="H657" s="360">
        <f t="shared" si="127"/>
        <v>1396.5</v>
      </c>
      <c r="I657" s="361">
        <f t="shared" si="127"/>
        <v>1396.5</v>
      </c>
    </row>
    <row r="658" spans="1:9" ht="38.25">
      <c r="A658" s="469">
        <v>647</v>
      </c>
      <c r="B658" s="414" t="s">
        <v>516</v>
      </c>
      <c r="C658" s="472" t="s">
        <v>499</v>
      </c>
      <c r="D658" s="472" t="s">
        <v>197</v>
      </c>
      <c r="E658" s="491"/>
      <c r="F658" s="491"/>
      <c r="G658" s="363">
        <f>G659</f>
        <v>1396.5</v>
      </c>
      <c r="H658" s="360">
        <f t="shared" si="127"/>
        <v>1396.5</v>
      </c>
      <c r="I658" s="361">
        <f t="shared" si="127"/>
        <v>1396.5</v>
      </c>
    </row>
    <row r="659" spans="1:9" ht="12.75">
      <c r="A659" s="469">
        <v>648</v>
      </c>
      <c r="B659" s="414" t="s">
        <v>64</v>
      </c>
      <c r="C659" s="472" t="s">
        <v>499</v>
      </c>
      <c r="D659" s="472" t="s">
        <v>197</v>
      </c>
      <c r="E659" s="472" t="s">
        <v>110</v>
      </c>
      <c r="F659" s="472" t="s">
        <v>8</v>
      </c>
      <c r="G659" s="360">
        <f>G660</f>
        <v>1396.5</v>
      </c>
      <c r="H659" s="360">
        <f t="shared" si="127"/>
        <v>1396.5</v>
      </c>
      <c r="I659" s="361">
        <f t="shared" si="127"/>
        <v>1396.5</v>
      </c>
    </row>
    <row r="660" spans="1:9" ht="12.75">
      <c r="A660" s="469">
        <v>649</v>
      </c>
      <c r="B660" s="477" t="s">
        <v>259</v>
      </c>
      <c r="C660" s="472" t="s">
        <v>499</v>
      </c>
      <c r="D660" s="472" t="s">
        <v>197</v>
      </c>
      <c r="E660" s="472" t="s">
        <v>110</v>
      </c>
      <c r="F660" s="472" t="s">
        <v>124</v>
      </c>
      <c r="G660" s="311">
        <v>1396.5</v>
      </c>
      <c r="H660" s="360">
        <v>1396.5</v>
      </c>
      <c r="I660" s="361">
        <v>1396.5</v>
      </c>
    </row>
    <row r="661" spans="1:9" ht="63.75">
      <c r="A661" s="469">
        <v>650</v>
      </c>
      <c r="B661" s="410" t="s">
        <v>792</v>
      </c>
      <c r="C661" s="412" t="s">
        <v>793</v>
      </c>
      <c r="D661" s="472"/>
      <c r="E661" s="491"/>
      <c r="F661" s="491"/>
      <c r="G661" s="363">
        <f aca="true" t="shared" si="128" ref="G661:I664">G662</f>
        <v>30</v>
      </c>
      <c r="H661" s="360">
        <f t="shared" si="128"/>
        <v>30</v>
      </c>
      <c r="I661" s="361">
        <f t="shared" si="128"/>
        <v>30</v>
      </c>
    </row>
    <row r="662" spans="1:9" ht="12.75">
      <c r="A662" s="469">
        <v>651</v>
      </c>
      <c r="B662" s="410" t="s">
        <v>184</v>
      </c>
      <c r="C662" s="412" t="s">
        <v>793</v>
      </c>
      <c r="D662" s="472" t="s">
        <v>185</v>
      </c>
      <c r="E662" s="491"/>
      <c r="F662" s="491"/>
      <c r="G662" s="363">
        <f t="shared" si="128"/>
        <v>30</v>
      </c>
      <c r="H662" s="360">
        <f t="shared" si="128"/>
        <v>30</v>
      </c>
      <c r="I662" s="361">
        <f t="shared" si="128"/>
        <v>30</v>
      </c>
    </row>
    <row r="663" spans="1:9" ht="38.25">
      <c r="A663" s="469">
        <v>652</v>
      </c>
      <c r="B663" s="410" t="s">
        <v>516</v>
      </c>
      <c r="C663" s="412" t="s">
        <v>793</v>
      </c>
      <c r="D663" s="472" t="s">
        <v>197</v>
      </c>
      <c r="E663" s="491"/>
      <c r="F663" s="491"/>
      <c r="G663" s="363">
        <f t="shared" si="128"/>
        <v>30</v>
      </c>
      <c r="H663" s="360">
        <f t="shared" si="128"/>
        <v>30</v>
      </c>
      <c r="I663" s="361">
        <f t="shared" si="128"/>
        <v>30</v>
      </c>
    </row>
    <row r="664" spans="1:9" ht="12.75">
      <c r="A664" s="469">
        <v>653</v>
      </c>
      <c r="B664" s="414" t="s">
        <v>64</v>
      </c>
      <c r="C664" s="412" t="s">
        <v>793</v>
      </c>
      <c r="D664" s="472" t="s">
        <v>197</v>
      </c>
      <c r="E664" s="472" t="s">
        <v>110</v>
      </c>
      <c r="F664" s="472" t="s">
        <v>8</v>
      </c>
      <c r="G664" s="363">
        <f t="shared" si="128"/>
        <v>30</v>
      </c>
      <c r="H664" s="360">
        <f t="shared" si="128"/>
        <v>30</v>
      </c>
      <c r="I664" s="361">
        <f t="shared" si="128"/>
        <v>30</v>
      </c>
    </row>
    <row r="665" spans="1:9" ht="12.75">
      <c r="A665" s="469">
        <v>654</v>
      </c>
      <c r="B665" s="477" t="s">
        <v>259</v>
      </c>
      <c r="C665" s="412" t="s">
        <v>793</v>
      </c>
      <c r="D665" s="472" t="s">
        <v>197</v>
      </c>
      <c r="E665" s="472" t="s">
        <v>110</v>
      </c>
      <c r="F665" s="472" t="s">
        <v>124</v>
      </c>
      <c r="G665" s="363">
        <v>30</v>
      </c>
      <c r="H665" s="360">
        <v>30</v>
      </c>
      <c r="I665" s="361">
        <v>30</v>
      </c>
    </row>
    <row r="666" spans="1:9" ht="25.5">
      <c r="A666" s="469">
        <v>655</v>
      </c>
      <c r="B666" s="414" t="s">
        <v>443</v>
      </c>
      <c r="C666" s="478" t="s">
        <v>445</v>
      </c>
      <c r="D666" s="478"/>
      <c r="E666" s="478"/>
      <c r="F666" s="472"/>
      <c r="G666" s="365">
        <f>G667+G676</f>
        <v>6747.6140000000005</v>
      </c>
      <c r="H666" s="365">
        <f>H667+H676</f>
        <v>6747.6140000000005</v>
      </c>
      <c r="I666" s="366">
        <f>I667+I676</f>
        <v>6747.6140000000005</v>
      </c>
    </row>
    <row r="667" spans="1:9" ht="38.25">
      <c r="A667" s="469">
        <v>656</v>
      </c>
      <c r="B667" s="488" t="s">
        <v>710</v>
      </c>
      <c r="C667" s="478" t="s">
        <v>446</v>
      </c>
      <c r="D667" s="478"/>
      <c r="E667" s="478"/>
      <c r="F667" s="472"/>
      <c r="G667" s="365">
        <f>G668+G672</f>
        <v>6742.629000000001</v>
      </c>
      <c r="H667" s="365">
        <f>H668+H672</f>
        <v>6742.0740000000005</v>
      </c>
      <c r="I667" s="366">
        <f>I668+I672</f>
        <v>6747.6140000000005</v>
      </c>
    </row>
    <row r="668" spans="1:9" ht="38.25">
      <c r="A668" s="469">
        <v>657</v>
      </c>
      <c r="B668" s="475" t="s">
        <v>180</v>
      </c>
      <c r="C668" s="478" t="s">
        <v>446</v>
      </c>
      <c r="D668" s="478" t="s">
        <v>170</v>
      </c>
      <c r="E668" s="478"/>
      <c r="F668" s="472"/>
      <c r="G668" s="365">
        <f>G669</f>
        <v>6611.627</v>
      </c>
      <c r="H668" s="365">
        <f aca="true" t="shared" si="129" ref="H668:I670">H669</f>
        <v>6611.627</v>
      </c>
      <c r="I668" s="366">
        <f t="shared" si="129"/>
        <v>6611.627</v>
      </c>
    </row>
    <row r="669" spans="1:9" ht="12.75">
      <c r="A669" s="469">
        <v>658</v>
      </c>
      <c r="B669" s="487" t="s">
        <v>195</v>
      </c>
      <c r="C669" s="478" t="s">
        <v>446</v>
      </c>
      <c r="D669" s="478" t="s">
        <v>140</v>
      </c>
      <c r="E669" s="478"/>
      <c r="F669" s="472"/>
      <c r="G669" s="365">
        <f>G670</f>
        <v>6611.627</v>
      </c>
      <c r="H669" s="365">
        <f t="shared" si="129"/>
        <v>6611.627</v>
      </c>
      <c r="I669" s="366">
        <f t="shared" si="129"/>
        <v>6611.627</v>
      </c>
    </row>
    <row r="670" spans="1:9" ht="12.75">
      <c r="A670" s="469">
        <v>659</v>
      </c>
      <c r="B670" s="488" t="s">
        <v>62</v>
      </c>
      <c r="C670" s="478" t="s">
        <v>446</v>
      </c>
      <c r="D670" s="478" t="s">
        <v>140</v>
      </c>
      <c r="E670" s="478" t="s">
        <v>103</v>
      </c>
      <c r="F670" s="472" t="s">
        <v>8</v>
      </c>
      <c r="G670" s="365">
        <f>G671</f>
        <v>6611.627</v>
      </c>
      <c r="H670" s="365">
        <f t="shared" si="129"/>
        <v>6611.627</v>
      </c>
      <c r="I670" s="366">
        <f t="shared" si="129"/>
        <v>6611.627</v>
      </c>
    </row>
    <row r="671" spans="1:9" ht="25.5">
      <c r="A671" s="469">
        <v>660</v>
      </c>
      <c r="B671" s="422" t="s">
        <v>652</v>
      </c>
      <c r="C671" s="478" t="s">
        <v>446</v>
      </c>
      <c r="D671" s="478" t="s">
        <v>140</v>
      </c>
      <c r="E671" s="478" t="s">
        <v>103</v>
      </c>
      <c r="F671" s="472" t="s">
        <v>123</v>
      </c>
      <c r="G671" s="365">
        <v>6611.627</v>
      </c>
      <c r="H671" s="365">
        <v>6611.627</v>
      </c>
      <c r="I671" s="366">
        <v>6611.627</v>
      </c>
    </row>
    <row r="672" spans="1:9" ht="25.5">
      <c r="A672" s="469">
        <v>661</v>
      </c>
      <c r="B672" s="473" t="s">
        <v>510</v>
      </c>
      <c r="C672" s="478" t="s">
        <v>446</v>
      </c>
      <c r="D672" s="478" t="s">
        <v>182</v>
      </c>
      <c r="E672" s="478"/>
      <c r="F672" s="472"/>
      <c r="G672" s="365">
        <f aca="true" t="shared" si="130" ref="G672:I674">G673</f>
        <v>131.002</v>
      </c>
      <c r="H672" s="365">
        <f t="shared" si="130"/>
        <v>130.447</v>
      </c>
      <c r="I672" s="366">
        <f t="shared" si="130"/>
        <v>135.987</v>
      </c>
    </row>
    <row r="673" spans="1:9" ht="25.5">
      <c r="A673" s="469">
        <v>662</v>
      </c>
      <c r="B673" s="473" t="s">
        <v>196</v>
      </c>
      <c r="C673" s="478" t="s">
        <v>446</v>
      </c>
      <c r="D673" s="478" t="s">
        <v>183</v>
      </c>
      <c r="E673" s="478"/>
      <c r="F673" s="472"/>
      <c r="G673" s="365">
        <f t="shared" si="130"/>
        <v>131.002</v>
      </c>
      <c r="H673" s="365">
        <f t="shared" si="130"/>
        <v>130.447</v>
      </c>
      <c r="I673" s="366">
        <f t="shared" si="130"/>
        <v>135.987</v>
      </c>
    </row>
    <row r="674" spans="1:9" ht="12.75">
      <c r="A674" s="469">
        <v>663</v>
      </c>
      <c r="B674" s="488" t="s">
        <v>62</v>
      </c>
      <c r="C674" s="478" t="s">
        <v>446</v>
      </c>
      <c r="D674" s="478" t="s">
        <v>183</v>
      </c>
      <c r="E674" s="478" t="s">
        <v>103</v>
      </c>
      <c r="F674" s="472" t="s">
        <v>8</v>
      </c>
      <c r="G674" s="365">
        <f t="shared" si="130"/>
        <v>131.002</v>
      </c>
      <c r="H674" s="365">
        <f t="shared" si="130"/>
        <v>130.447</v>
      </c>
      <c r="I674" s="366">
        <f t="shared" si="130"/>
        <v>135.987</v>
      </c>
    </row>
    <row r="675" spans="1:9" ht="25.5">
      <c r="A675" s="469">
        <v>664</v>
      </c>
      <c r="B675" s="422" t="s">
        <v>652</v>
      </c>
      <c r="C675" s="478" t="s">
        <v>446</v>
      </c>
      <c r="D675" s="478" t="s">
        <v>183</v>
      </c>
      <c r="E675" s="478" t="s">
        <v>103</v>
      </c>
      <c r="F675" s="472" t="s">
        <v>123</v>
      </c>
      <c r="G675" s="365">
        <v>131.002</v>
      </c>
      <c r="H675" s="365">
        <v>130.447</v>
      </c>
      <c r="I675" s="366">
        <v>135.987</v>
      </c>
    </row>
    <row r="676" spans="1:9" ht="38.25">
      <c r="A676" s="469">
        <v>665</v>
      </c>
      <c r="B676" s="488" t="s">
        <v>833</v>
      </c>
      <c r="C676" s="478" t="s">
        <v>832</v>
      </c>
      <c r="D676" s="478"/>
      <c r="E676" s="478"/>
      <c r="F676" s="472"/>
      <c r="G676" s="365">
        <f aca="true" t="shared" si="131" ref="G676:I679">G677</f>
        <v>4.985</v>
      </c>
      <c r="H676" s="365">
        <f t="shared" si="131"/>
        <v>5.54</v>
      </c>
      <c r="I676" s="366">
        <f t="shared" si="131"/>
        <v>0</v>
      </c>
    </row>
    <row r="677" spans="1:9" ht="25.5">
      <c r="A677" s="469">
        <v>666</v>
      </c>
      <c r="B677" s="473" t="s">
        <v>510</v>
      </c>
      <c r="C677" s="478" t="s">
        <v>832</v>
      </c>
      <c r="D677" s="478" t="s">
        <v>182</v>
      </c>
      <c r="E677" s="478"/>
      <c r="F677" s="472"/>
      <c r="G677" s="365">
        <f t="shared" si="131"/>
        <v>4.985</v>
      </c>
      <c r="H677" s="365">
        <f t="shared" si="131"/>
        <v>5.54</v>
      </c>
      <c r="I677" s="366">
        <f t="shared" si="131"/>
        <v>0</v>
      </c>
    </row>
    <row r="678" spans="1:9" ht="25.5">
      <c r="A678" s="469">
        <v>667</v>
      </c>
      <c r="B678" s="473" t="s">
        <v>196</v>
      </c>
      <c r="C678" s="478" t="s">
        <v>832</v>
      </c>
      <c r="D678" s="478" t="s">
        <v>183</v>
      </c>
      <c r="E678" s="478"/>
      <c r="F678" s="472"/>
      <c r="G678" s="365">
        <f t="shared" si="131"/>
        <v>4.985</v>
      </c>
      <c r="H678" s="365">
        <f t="shared" si="131"/>
        <v>5.54</v>
      </c>
      <c r="I678" s="366">
        <f t="shared" si="131"/>
        <v>0</v>
      </c>
    </row>
    <row r="679" spans="1:9" ht="12.75">
      <c r="A679" s="469">
        <v>668</v>
      </c>
      <c r="B679" s="488" t="s">
        <v>62</v>
      </c>
      <c r="C679" s="478" t="s">
        <v>832</v>
      </c>
      <c r="D679" s="478" t="s">
        <v>183</v>
      </c>
      <c r="E679" s="478" t="s">
        <v>103</v>
      </c>
      <c r="F679" s="472" t="s">
        <v>8</v>
      </c>
      <c r="G679" s="365">
        <f t="shared" si="131"/>
        <v>4.985</v>
      </c>
      <c r="H679" s="365">
        <f t="shared" si="131"/>
        <v>5.54</v>
      </c>
      <c r="I679" s="366">
        <f t="shared" si="131"/>
        <v>0</v>
      </c>
    </row>
    <row r="680" spans="1:9" ht="25.5">
      <c r="A680" s="469">
        <v>669</v>
      </c>
      <c r="B680" s="422" t="s">
        <v>652</v>
      </c>
      <c r="C680" s="478" t="s">
        <v>832</v>
      </c>
      <c r="D680" s="478" t="s">
        <v>183</v>
      </c>
      <c r="E680" s="478" t="s">
        <v>103</v>
      </c>
      <c r="F680" s="472" t="s">
        <v>123</v>
      </c>
      <c r="G680" s="365">
        <v>4.985</v>
      </c>
      <c r="H680" s="365">
        <v>5.54</v>
      </c>
      <c r="I680" s="366">
        <v>0</v>
      </c>
    </row>
    <row r="681" spans="1:9" ht="12.75">
      <c r="A681" s="469">
        <v>670</v>
      </c>
      <c r="B681" s="414" t="s">
        <v>257</v>
      </c>
      <c r="C681" s="472" t="s">
        <v>314</v>
      </c>
      <c r="D681" s="472"/>
      <c r="E681" s="491"/>
      <c r="F681" s="491"/>
      <c r="G681" s="363">
        <f>G682</f>
        <v>833.164</v>
      </c>
      <c r="H681" s="363">
        <f>H682</f>
        <v>833.164</v>
      </c>
      <c r="I681" s="364">
        <f>I682</f>
        <v>833.164</v>
      </c>
    </row>
    <row r="682" spans="1:9" ht="38.25">
      <c r="A682" s="469">
        <v>671</v>
      </c>
      <c r="B682" s="414" t="s">
        <v>258</v>
      </c>
      <c r="C682" s="472" t="s">
        <v>315</v>
      </c>
      <c r="D682" s="472"/>
      <c r="E682" s="491"/>
      <c r="F682" s="491"/>
      <c r="G682" s="363">
        <f>G691+G683+G687</f>
        <v>833.164</v>
      </c>
      <c r="H682" s="363">
        <f>H691+H683+H687</f>
        <v>833.164</v>
      </c>
      <c r="I682" s="364">
        <f>I691+I683+I687</f>
        <v>833.164</v>
      </c>
    </row>
    <row r="683" spans="1:9" ht="25.5">
      <c r="A683" s="469">
        <v>672</v>
      </c>
      <c r="B683" s="473" t="s">
        <v>510</v>
      </c>
      <c r="C683" s="472" t="s">
        <v>315</v>
      </c>
      <c r="D683" s="472" t="s">
        <v>182</v>
      </c>
      <c r="E683" s="491"/>
      <c r="F683" s="491"/>
      <c r="G683" s="363">
        <f aca="true" t="shared" si="132" ref="G683:I685">G684</f>
        <v>44</v>
      </c>
      <c r="H683" s="363">
        <f t="shared" si="132"/>
        <v>44</v>
      </c>
      <c r="I683" s="364">
        <f t="shared" si="132"/>
        <v>44</v>
      </c>
    </row>
    <row r="684" spans="1:9" ht="25.5">
      <c r="A684" s="469">
        <v>673</v>
      </c>
      <c r="B684" s="473" t="s">
        <v>196</v>
      </c>
      <c r="C684" s="472" t="s">
        <v>315</v>
      </c>
      <c r="D684" s="472" t="s">
        <v>183</v>
      </c>
      <c r="E684" s="491"/>
      <c r="F684" s="491"/>
      <c r="G684" s="363">
        <f t="shared" si="132"/>
        <v>44</v>
      </c>
      <c r="H684" s="363">
        <f t="shared" si="132"/>
        <v>44</v>
      </c>
      <c r="I684" s="364">
        <f t="shared" si="132"/>
        <v>44</v>
      </c>
    </row>
    <row r="685" spans="1:9" ht="12.75">
      <c r="A685" s="469">
        <v>674</v>
      </c>
      <c r="B685" s="414" t="s">
        <v>37</v>
      </c>
      <c r="C685" s="472" t="s">
        <v>315</v>
      </c>
      <c r="D685" s="472" t="s">
        <v>183</v>
      </c>
      <c r="E685" s="472" t="s">
        <v>11</v>
      </c>
      <c r="F685" s="472" t="s">
        <v>8</v>
      </c>
      <c r="G685" s="363">
        <f t="shared" si="132"/>
        <v>44</v>
      </c>
      <c r="H685" s="363">
        <f t="shared" si="132"/>
        <v>44</v>
      </c>
      <c r="I685" s="364">
        <f t="shared" si="132"/>
        <v>44</v>
      </c>
    </row>
    <row r="686" spans="1:9" ht="12.75">
      <c r="A686" s="469">
        <v>675</v>
      </c>
      <c r="B686" s="414" t="s">
        <v>26</v>
      </c>
      <c r="C686" s="472" t="s">
        <v>315</v>
      </c>
      <c r="D686" s="472" t="s">
        <v>183</v>
      </c>
      <c r="E686" s="472" t="s">
        <v>11</v>
      </c>
      <c r="F686" s="472" t="s">
        <v>65</v>
      </c>
      <c r="G686" s="363">
        <v>44</v>
      </c>
      <c r="H686" s="363">
        <v>44</v>
      </c>
      <c r="I686" s="364">
        <v>44</v>
      </c>
    </row>
    <row r="687" spans="1:9" ht="25.5">
      <c r="A687" s="469">
        <v>676</v>
      </c>
      <c r="B687" s="414" t="s">
        <v>224</v>
      </c>
      <c r="C687" s="472" t="s">
        <v>315</v>
      </c>
      <c r="D687" s="472" t="s">
        <v>209</v>
      </c>
      <c r="E687" s="472"/>
      <c r="F687" s="472"/>
      <c r="G687" s="363">
        <f aca="true" t="shared" si="133" ref="G687:I689">G688</f>
        <v>189.403</v>
      </c>
      <c r="H687" s="363">
        <f t="shared" si="133"/>
        <v>189.403</v>
      </c>
      <c r="I687" s="364">
        <f t="shared" si="133"/>
        <v>189.403</v>
      </c>
    </row>
    <row r="688" spans="1:9" ht="38.25">
      <c r="A688" s="469">
        <v>677</v>
      </c>
      <c r="B688" s="414" t="s">
        <v>773</v>
      </c>
      <c r="C688" s="472" t="s">
        <v>315</v>
      </c>
      <c r="D688" s="472" t="s">
        <v>256</v>
      </c>
      <c r="E688" s="472"/>
      <c r="F688" s="472"/>
      <c r="G688" s="363">
        <f t="shared" si="133"/>
        <v>189.403</v>
      </c>
      <c r="H688" s="363">
        <f t="shared" si="133"/>
        <v>189.403</v>
      </c>
      <c r="I688" s="364">
        <f t="shared" si="133"/>
        <v>189.403</v>
      </c>
    </row>
    <row r="689" spans="1:9" ht="12.75">
      <c r="A689" s="469">
        <v>678</v>
      </c>
      <c r="B689" s="414" t="s">
        <v>37</v>
      </c>
      <c r="C689" s="472" t="s">
        <v>315</v>
      </c>
      <c r="D689" s="472" t="s">
        <v>256</v>
      </c>
      <c r="E689" s="472" t="s">
        <v>11</v>
      </c>
      <c r="F689" s="472" t="s">
        <v>8</v>
      </c>
      <c r="G689" s="363">
        <f t="shared" si="133"/>
        <v>189.403</v>
      </c>
      <c r="H689" s="363">
        <f t="shared" si="133"/>
        <v>189.403</v>
      </c>
      <c r="I689" s="364">
        <f t="shared" si="133"/>
        <v>189.403</v>
      </c>
    </row>
    <row r="690" spans="1:9" ht="12.75">
      <c r="A690" s="469">
        <v>679</v>
      </c>
      <c r="B690" s="414" t="s">
        <v>26</v>
      </c>
      <c r="C690" s="472" t="s">
        <v>315</v>
      </c>
      <c r="D690" s="472" t="s">
        <v>256</v>
      </c>
      <c r="E690" s="472" t="s">
        <v>11</v>
      </c>
      <c r="F690" s="472" t="s">
        <v>65</v>
      </c>
      <c r="G690" s="363">
        <v>189.403</v>
      </c>
      <c r="H690" s="363">
        <v>189.403</v>
      </c>
      <c r="I690" s="364">
        <v>189.403</v>
      </c>
    </row>
    <row r="691" spans="1:9" ht="12.75">
      <c r="A691" s="469">
        <v>680</v>
      </c>
      <c r="B691" s="414" t="s">
        <v>184</v>
      </c>
      <c r="C691" s="472" t="s">
        <v>315</v>
      </c>
      <c r="D691" s="472" t="s">
        <v>185</v>
      </c>
      <c r="E691" s="491"/>
      <c r="F691" s="491"/>
      <c r="G691" s="363">
        <f>G692</f>
        <v>599.761</v>
      </c>
      <c r="H691" s="363">
        <f>H692</f>
        <v>599.761</v>
      </c>
      <c r="I691" s="364">
        <f>I692</f>
        <v>599.761</v>
      </c>
    </row>
    <row r="692" spans="1:9" ht="38.25">
      <c r="A692" s="469">
        <v>681</v>
      </c>
      <c r="B692" s="414" t="s">
        <v>516</v>
      </c>
      <c r="C692" s="472" t="s">
        <v>315</v>
      </c>
      <c r="D692" s="472" t="s">
        <v>197</v>
      </c>
      <c r="E692" s="491"/>
      <c r="F692" s="491"/>
      <c r="G692" s="363">
        <f>G694</f>
        <v>599.761</v>
      </c>
      <c r="H692" s="363">
        <f>H694</f>
        <v>599.761</v>
      </c>
      <c r="I692" s="364">
        <f>I694</f>
        <v>599.761</v>
      </c>
    </row>
    <row r="693" spans="1:9" ht="12.75">
      <c r="A693" s="469">
        <v>682</v>
      </c>
      <c r="B693" s="414" t="s">
        <v>37</v>
      </c>
      <c r="C693" s="472" t="s">
        <v>315</v>
      </c>
      <c r="D693" s="472" t="s">
        <v>197</v>
      </c>
      <c r="E693" s="472" t="s">
        <v>11</v>
      </c>
      <c r="F693" s="472" t="s">
        <v>8</v>
      </c>
      <c r="G693" s="360">
        <f>G694</f>
        <v>599.761</v>
      </c>
      <c r="H693" s="363">
        <f>H694</f>
        <v>599.761</v>
      </c>
      <c r="I693" s="364">
        <f>I694</f>
        <v>599.761</v>
      </c>
    </row>
    <row r="694" spans="1:9" ht="12.75">
      <c r="A694" s="469">
        <v>683</v>
      </c>
      <c r="B694" s="414" t="s">
        <v>26</v>
      </c>
      <c r="C694" s="472" t="s">
        <v>315</v>
      </c>
      <c r="D694" s="472" t="s">
        <v>197</v>
      </c>
      <c r="E694" s="472" t="s">
        <v>11</v>
      </c>
      <c r="F694" s="472" t="s">
        <v>65</v>
      </c>
      <c r="G694" s="360">
        <v>599.761</v>
      </c>
      <c r="H694" s="360">
        <v>599.761</v>
      </c>
      <c r="I694" s="361">
        <v>599.761</v>
      </c>
    </row>
    <row r="695" spans="1:9" ht="25.5">
      <c r="A695" s="469">
        <v>684</v>
      </c>
      <c r="B695" s="410" t="s">
        <v>819</v>
      </c>
      <c r="C695" s="412" t="s">
        <v>821</v>
      </c>
      <c r="D695" s="412"/>
      <c r="E695" s="369"/>
      <c r="F695" s="369"/>
      <c r="G695" s="360">
        <f aca="true" t="shared" si="134" ref="G695:I699">G696</f>
        <v>5</v>
      </c>
      <c r="H695" s="311">
        <f t="shared" si="134"/>
        <v>5</v>
      </c>
      <c r="I695" s="361">
        <f t="shared" si="134"/>
        <v>5</v>
      </c>
    </row>
    <row r="696" spans="1:9" ht="51">
      <c r="A696" s="469">
        <v>685</v>
      </c>
      <c r="B696" s="410" t="s">
        <v>820</v>
      </c>
      <c r="C696" s="412" t="s">
        <v>822</v>
      </c>
      <c r="D696" s="412"/>
      <c r="E696" s="369"/>
      <c r="F696" s="369"/>
      <c r="G696" s="360">
        <f t="shared" si="134"/>
        <v>5</v>
      </c>
      <c r="H696" s="311">
        <f t="shared" si="134"/>
        <v>5</v>
      </c>
      <c r="I696" s="361">
        <f t="shared" si="134"/>
        <v>5</v>
      </c>
    </row>
    <row r="697" spans="1:9" ht="25.5">
      <c r="A697" s="469">
        <v>686</v>
      </c>
      <c r="B697" s="413" t="s">
        <v>510</v>
      </c>
      <c r="C697" s="412" t="s">
        <v>822</v>
      </c>
      <c r="D697" s="412" t="s">
        <v>182</v>
      </c>
      <c r="E697" s="369"/>
      <c r="F697" s="369"/>
      <c r="G697" s="360">
        <f t="shared" si="134"/>
        <v>5</v>
      </c>
      <c r="H697" s="311">
        <f t="shared" si="134"/>
        <v>5</v>
      </c>
      <c r="I697" s="361">
        <f t="shared" si="134"/>
        <v>5</v>
      </c>
    </row>
    <row r="698" spans="1:9" ht="25.5">
      <c r="A698" s="469">
        <v>687</v>
      </c>
      <c r="B698" s="410" t="s">
        <v>223</v>
      </c>
      <c r="C698" s="412" t="s">
        <v>822</v>
      </c>
      <c r="D698" s="412" t="s">
        <v>183</v>
      </c>
      <c r="E698" s="369"/>
      <c r="F698" s="369"/>
      <c r="G698" s="360">
        <f t="shared" si="134"/>
        <v>5</v>
      </c>
      <c r="H698" s="311">
        <f t="shared" si="134"/>
        <v>5</v>
      </c>
      <c r="I698" s="361">
        <f t="shared" si="134"/>
        <v>5</v>
      </c>
    </row>
    <row r="699" spans="1:9" ht="12.75">
      <c r="A699" s="469">
        <v>688</v>
      </c>
      <c r="B699" s="414" t="s">
        <v>37</v>
      </c>
      <c r="C699" s="412" t="s">
        <v>822</v>
      </c>
      <c r="D699" s="412" t="s">
        <v>183</v>
      </c>
      <c r="E699" s="472" t="s">
        <v>11</v>
      </c>
      <c r="F699" s="472" t="s">
        <v>8</v>
      </c>
      <c r="G699" s="360">
        <f t="shared" si="134"/>
        <v>5</v>
      </c>
      <c r="H699" s="360">
        <f t="shared" si="134"/>
        <v>5</v>
      </c>
      <c r="I699" s="361">
        <f t="shared" si="134"/>
        <v>5</v>
      </c>
    </row>
    <row r="700" spans="1:9" ht="12.75">
      <c r="A700" s="469">
        <v>689</v>
      </c>
      <c r="B700" s="414" t="s">
        <v>26</v>
      </c>
      <c r="C700" s="412" t="s">
        <v>822</v>
      </c>
      <c r="D700" s="412" t="s">
        <v>183</v>
      </c>
      <c r="E700" s="472" t="s">
        <v>11</v>
      </c>
      <c r="F700" s="472" t="s">
        <v>65</v>
      </c>
      <c r="G700" s="360">
        <v>5</v>
      </c>
      <c r="H700" s="360">
        <v>5</v>
      </c>
      <c r="I700" s="361">
        <v>5</v>
      </c>
    </row>
    <row r="701" spans="1:9" ht="25.5">
      <c r="A701" s="469">
        <v>690</v>
      </c>
      <c r="B701" s="410" t="s">
        <v>823</v>
      </c>
      <c r="C701" s="412" t="s">
        <v>824</v>
      </c>
      <c r="D701" s="412"/>
      <c r="E701" s="412"/>
      <c r="F701" s="369"/>
      <c r="G701" s="312">
        <f aca="true" t="shared" si="135" ref="G701:I705">G702</f>
        <v>37</v>
      </c>
      <c r="H701" s="360">
        <f t="shared" si="135"/>
        <v>37</v>
      </c>
      <c r="I701" s="361">
        <f t="shared" si="135"/>
        <v>37</v>
      </c>
    </row>
    <row r="702" spans="1:9" ht="38.25">
      <c r="A702" s="469">
        <v>691</v>
      </c>
      <c r="B702" s="410" t="s">
        <v>826</v>
      </c>
      <c r="C702" s="412" t="s">
        <v>825</v>
      </c>
      <c r="D702" s="412"/>
      <c r="E702" s="412"/>
      <c r="F702" s="369"/>
      <c r="G702" s="312">
        <f t="shared" si="135"/>
        <v>37</v>
      </c>
      <c r="H702" s="360">
        <f t="shared" si="135"/>
        <v>37</v>
      </c>
      <c r="I702" s="361">
        <f t="shared" si="135"/>
        <v>37</v>
      </c>
    </row>
    <row r="703" spans="1:9" ht="25.5">
      <c r="A703" s="469">
        <v>692</v>
      </c>
      <c r="B703" s="413" t="s">
        <v>510</v>
      </c>
      <c r="C703" s="412" t="s">
        <v>825</v>
      </c>
      <c r="D703" s="412" t="s">
        <v>182</v>
      </c>
      <c r="E703" s="412"/>
      <c r="F703" s="369"/>
      <c r="G703" s="312">
        <f t="shared" si="135"/>
        <v>37</v>
      </c>
      <c r="H703" s="360">
        <f t="shared" si="135"/>
        <v>37</v>
      </c>
      <c r="I703" s="361">
        <f t="shared" si="135"/>
        <v>37</v>
      </c>
    </row>
    <row r="704" spans="1:9" ht="25.5">
      <c r="A704" s="469">
        <v>693</v>
      </c>
      <c r="B704" s="410" t="s">
        <v>223</v>
      </c>
      <c r="C704" s="412" t="s">
        <v>825</v>
      </c>
      <c r="D704" s="412" t="s">
        <v>183</v>
      </c>
      <c r="E704" s="412"/>
      <c r="F704" s="369"/>
      <c r="G704" s="312">
        <f t="shared" si="135"/>
        <v>37</v>
      </c>
      <c r="H704" s="360">
        <f t="shared" si="135"/>
        <v>37</v>
      </c>
      <c r="I704" s="361">
        <f t="shared" si="135"/>
        <v>37</v>
      </c>
    </row>
    <row r="705" spans="1:9" ht="12.75">
      <c r="A705" s="469">
        <v>694</v>
      </c>
      <c r="B705" s="414" t="s">
        <v>37</v>
      </c>
      <c r="C705" s="412" t="s">
        <v>825</v>
      </c>
      <c r="D705" s="472" t="s">
        <v>183</v>
      </c>
      <c r="E705" s="472" t="s">
        <v>11</v>
      </c>
      <c r="F705" s="472" t="s">
        <v>8</v>
      </c>
      <c r="G705" s="360">
        <f t="shared" si="135"/>
        <v>37</v>
      </c>
      <c r="H705" s="360">
        <f t="shared" si="135"/>
        <v>37</v>
      </c>
      <c r="I705" s="361">
        <f t="shared" si="135"/>
        <v>37</v>
      </c>
    </row>
    <row r="706" spans="1:9" ht="12.75">
      <c r="A706" s="469">
        <v>695</v>
      </c>
      <c r="B706" s="414" t="s">
        <v>26</v>
      </c>
      <c r="C706" s="412" t="s">
        <v>825</v>
      </c>
      <c r="D706" s="472" t="s">
        <v>183</v>
      </c>
      <c r="E706" s="472" t="s">
        <v>11</v>
      </c>
      <c r="F706" s="472" t="s">
        <v>65</v>
      </c>
      <c r="G706" s="360">
        <v>37</v>
      </c>
      <c r="H706" s="360">
        <v>37</v>
      </c>
      <c r="I706" s="361">
        <v>37</v>
      </c>
    </row>
    <row r="707" spans="1:9" ht="25.5">
      <c r="A707" s="469">
        <v>696</v>
      </c>
      <c r="B707" s="443" t="s">
        <v>690</v>
      </c>
      <c r="C707" s="478" t="s">
        <v>788</v>
      </c>
      <c r="D707" s="478"/>
      <c r="E707" s="472"/>
      <c r="F707" s="491"/>
      <c r="G707" s="365">
        <f>G708</f>
        <v>4.7</v>
      </c>
      <c r="H707" s="360">
        <f aca="true" t="shared" si="136" ref="H707:I709">H708</f>
        <v>4.7</v>
      </c>
      <c r="I707" s="361">
        <f t="shared" si="136"/>
        <v>4.7</v>
      </c>
    </row>
    <row r="708" spans="1:9" ht="51">
      <c r="A708" s="469">
        <v>697</v>
      </c>
      <c r="B708" s="443" t="s">
        <v>717</v>
      </c>
      <c r="C708" s="478" t="s">
        <v>789</v>
      </c>
      <c r="D708" s="478"/>
      <c r="E708" s="472"/>
      <c r="F708" s="491"/>
      <c r="G708" s="365">
        <f>G709</f>
        <v>4.7</v>
      </c>
      <c r="H708" s="360">
        <f t="shared" si="136"/>
        <v>4.7</v>
      </c>
      <c r="I708" s="361">
        <f t="shared" si="136"/>
        <v>4.7</v>
      </c>
    </row>
    <row r="709" spans="1:9" ht="25.5">
      <c r="A709" s="469">
        <v>698</v>
      </c>
      <c r="B709" s="473" t="s">
        <v>510</v>
      </c>
      <c r="C709" s="478" t="s">
        <v>789</v>
      </c>
      <c r="D709" s="478" t="s">
        <v>182</v>
      </c>
      <c r="E709" s="472"/>
      <c r="F709" s="491"/>
      <c r="G709" s="365">
        <f>G710</f>
        <v>4.7</v>
      </c>
      <c r="H709" s="360">
        <f t="shared" si="136"/>
        <v>4.7</v>
      </c>
      <c r="I709" s="361">
        <f t="shared" si="136"/>
        <v>4.7</v>
      </c>
    </row>
    <row r="710" spans="1:9" ht="25.5">
      <c r="A710" s="469">
        <v>699</v>
      </c>
      <c r="B710" s="473" t="s">
        <v>196</v>
      </c>
      <c r="C710" s="478" t="s">
        <v>789</v>
      </c>
      <c r="D710" s="478" t="s">
        <v>183</v>
      </c>
      <c r="E710" s="472"/>
      <c r="F710" s="491"/>
      <c r="G710" s="365">
        <f>G711</f>
        <v>4.7</v>
      </c>
      <c r="H710" s="360">
        <f>H711</f>
        <v>4.7</v>
      </c>
      <c r="I710" s="361">
        <f>I711</f>
        <v>4.7</v>
      </c>
    </row>
    <row r="711" spans="1:9" ht="12.75">
      <c r="A711" s="469">
        <v>700</v>
      </c>
      <c r="B711" s="414" t="s">
        <v>62</v>
      </c>
      <c r="C711" s="478" t="s">
        <v>789</v>
      </c>
      <c r="D711" s="478" t="s">
        <v>183</v>
      </c>
      <c r="E711" s="472" t="s">
        <v>103</v>
      </c>
      <c r="F711" s="472" t="s">
        <v>8</v>
      </c>
      <c r="G711" s="360">
        <f>G712</f>
        <v>4.7</v>
      </c>
      <c r="H711" s="360">
        <f>H712</f>
        <v>4.7</v>
      </c>
      <c r="I711" s="361">
        <f>I712</f>
        <v>4.7</v>
      </c>
    </row>
    <row r="712" spans="1:9" ht="25.5">
      <c r="A712" s="469">
        <v>701</v>
      </c>
      <c r="B712" s="443" t="s">
        <v>488</v>
      </c>
      <c r="C712" s="478" t="s">
        <v>789</v>
      </c>
      <c r="D712" s="478" t="s">
        <v>183</v>
      </c>
      <c r="E712" s="472" t="s">
        <v>103</v>
      </c>
      <c r="F712" s="472" t="s">
        <v>25</v>
      </c>
      <c r="G712" s="360">
        <v>4.7</v>
      </c>
      <c r="H712" s="360">
        <v>4.7</v>
      </c>
      <c r="I712" s="361">
        <v>4.7</v>
      </c>
    </row>
    <row r="713" spans="1:9" ht="25.5">
      <c r="A713" s="469">
        <v>702</v>
      </c>
      <c r="B713" s="410" t="s">
        <v>835</v>
      </c>
      <c r="C713" s="412" t="s">
        <v>836</v>
      </c>
      <c r="D713" s="412"/>
      <c r="E713" s="412"/>
      <c r="F713" s="369"/>
      <c r="G713" s="311">
        <f aca="true" t="shared" si="137" ref="G713:I717">G714</f>
        <v>155</v>
      </c>
      <c r="H713" s="360">
        <f t="shared" si="137"/>
        <v>155</v>
      </c>
      <c r="I713" s="361">
        <f t="shared" si="137"/>
        <v>155</v>
      </c>
    </row>
    <row r="714" spans="1:9" ht="51">
      <c r="A714" s="469">
        <v>703</v>
      </c>
      <c r="B714" s="410" t="s">
        <v>839</v>
      </c>
      <c r="C714" s="412" t="s">
        <v>840</v>
      </c>
      <c r="D714" s="412"/>
      <c r="E714" s="412"/>
      <c r="F714" s="369"/>
      <c r="G714" s="311">
        <f t="shared" si="137"/>
        <v>155</v>
      </c>
      <c r="H714" s="360">
        <f t="shared" si="137"/>
        <v>155</v>
      </c>
      <c r="I714" s="361">
        <f t="shared" si="137"/>
        <v>155</v>
      </c>
    </row>
    <row r="715" spans="1:9" ht="25.5">
      <c r="A715" s="469">
        <v>704</v>
      </c>
      <c r="B715" s="413" t="s">
        <v>510</v>
      </c>
      <c r="C715" s="412" t="s">
        <v>840</v>
      </c>
      <c r="D715" s="412" t="s">
        <v>182</v>
      </c>
      <c r="E715" s="412"/>
      <c r="F715" s="369"/>
      <c r="G715" s="311">
        <f t="shared" si="137"/>
        <v>155</v>
      </c>
      <c r="H715" s="360">
        <f t="shared" si="137"/>
        <v>155</v>
      </c>
      <c r="I715" s="361">
        <f t="shared" si="137"/>
        <v>155</v>
      </c>
    </row>
    <row r="716" spans="1:9" ht="25.5">
      <c r="A716" s="469">
        <v>705</v>
      </c>
      <c r="B716" s="410" t="s">
        <v>223</v>
      </c>
      <c r="C716" s="412" t="s">
        <v>840</v>
      </c>
      <c r="D716" s="412" t="s">
        <v>183</v>
      </c>
      <c r="E716" s="412"/>
      <c r="F716" s="369"/>
      <c r="G716" s="311">
        <f t="shared" si="137"/>
        <v>155</v>
      </c>
      <c r="H716" s="360">
        <f t="shared" si="137"/>
        <v>155</v>
      </c>
      <c r="I716" s="361">
        <f t="shared" si="137"/>
        <v>155</v>
      </c>
    </row>
    <row r="717" spans="1:9" ht="12.75">
      <c r="A717" s="469">
        <v>706</v>
      </c>
      <c r="B717" s="414" t="s">
        <v>37</v>
      </c>
      <c r="C717" s="412" t="s">
        <v>840</v>
      </c>
      <c r="D717" s="412" t="s">
        <v>183</v>
      </c>
      <c r="E717" s="472" t="s">
        <v>11</v>
      </c>
      <c r="F717" s="472" t="s">
        <v>8</v>
      </c>
      <c r="G717" s="492">
        <f t="shared" si="137"/>
        <v>155</v>
      </c>
      <c r="H717" s="360">
        <f t="shared" si="137"/>
        <v>155</v>
      </c>
      <c r="I717" s="361">
        <f t="shared" si="137"/>
        <v>155</v>
      </c>
    </row>
    <row r="718" spans="1:9" ht="12.75">
      <c r="A718" s="469">
        <v>707</v>
      </c>
      <c r="B718" s="414" t="s">
        <v>26</v>
      </c>
      <c r="C718" s="412" t="s">
        <v>840</v>
      </c>
      <c r="D718" s="412" t="s">
        <v>183</v>
      </c>
      <c r="E718" s="472" t="s">
        <v>11</v>
      </c>
      <c r="F718" s="472" t="s">
        <v>65</v>
      </c>
      <c r="G718" s="492">
        <v>155</v>
      </c>
      <c r="H718" s="360">
        <v>155</v>
      </c>
      <c r="I718" s="361">
        <v>155</v>
      </c>
    </row>
    <row r="719" spans="1:9" ht="12.75">
      <c r="A719" s="469">
        <v>708</v>
      </c>
      <c r="B719" s="414" t="s">
        <v>178</v>
      </c>
      <c r="C719" s="472" t="s">
        <v>319</v>
      </c>
      <c r="D719" s="472"/>
      <c r="E719" s="472"/>
      <c r="F719" s="472"/>
      <c r="G719" s="363">
        <f>G720+G736+G865+G934</f>
        <v>134612.94267000005</v>
      </c>
      <c r="H719" s="363">
        <f>H720+H736+H865+H934</f>
        <v>133519.93587000004</v>
      </c>
      <c r="I719" s="364">
        <f>I720+I736+I865+I934</f>
        <v>133525.75787000003</v>
      </c>
    </row>
    <row r="720" spans="1:9" ht="12.75">
      <c r="A720" s="469">
        <v>709</v>
      </c>
      <c r="B720" s="414" t="s">
        <v>421</v>
      </c>
      <c r="C720" s="472" t="s">
        <v>422</v>
      </c>
      <c r="D720" s="472"/>
      <c r="E720" s="472"/>
      <c r="F720" s="472"/>
      <c r="G720" s="363">
        <f>G721+G726+G731</f>
        <v>1947.498</v>
      </c>
      <c r="H720" s="363">
        <f>H721+H726+H731</f>
        <v>1954.3200000000002</v>
      </c>
      <c r="I720" s="364">
        <f>I721+I726+I731</f>
        <v>1961.142</v>
      </c>
    </row>
    <row r="721" spans="1:9" ht="63.75">
      <c r="A721" s="469">
        <v>710</v>
      </c>
      <c r="B721" s="475" t="s">
        <v>657</v>
      </c>
      <c r="C721" s="472" t="s">
        <v>658</v>
      </c>
      <c r="D721" s="472"/>
      <c r="E721" s="472"/>
      <c r="F721" s="472"/>
      <c r="G721" s="363">
        <f aca="true" t="shared" si="138" ref="G721:I722">G722</f>
        <v>1470.131</v>
      </c>
      <c r="H721" s="363">
        <f t="shared" si="138"/>
        <v>1470.131</v>
      </c>
      <c r="I721" s="364">
        <f t="shared" si="138"/>
        <v>1470.131</v>
      </c>
    </row>
    <row r="722" spans="1:9" ht="12.75">
      <c r="A722" s="469">
        <v>711</v>
      </c>
      <c r="B722" s="475" t="s">
        <v>184</v>
      </c>
      <c r="C722" s="472" t="s">
        <v>658</v>
      </c>
      <c r="D722" s="472" t="s">
        <v>185</v>
      </c>
      <c r="E722" s="472"/>
      <c r="F722" s="472"/>
      <c r="G722" s="363">
        <f t="shared" si="138"/>
        <v>1470.131</v>
      </c>
      <c r="H722" s="363">
        <f t="shared" si="138"/>
        <v>1470.131</v>
      </c>
      <c r="I722" s="364">
        <f t="shared" si="138"/>
        <v>1470.131</v>
      </c>
    </row>
    <row r="723" spans="1:9" ht="38.25">
      <c r="A723" s="469">
        <v>712</v>
      </c>
      <c r="B723" s="414" t="s">
        <v>516</v>
      </c>
      <c r="C723" s="472" t="s">
        <v>658</v>
      </c>
      <c r="D723" s="472" t="s">
        <v>197</v>
      </c>
      <c r="E723" s="472"/>
      <c r="F723" s="472"/>
      <c r="G723" s="363">
        <f aca="true" t="shared" si="139" ref="G723:I724">G724</f>
        <v>1470.131</v>
      </c>
      <c r="H723" s="363">
        <f t="shared" si="139"/>
        <v>1470.131</v>
      </c>
      <c r="I723" s="364">
        <f t="shared" si="139"/>
        <v>1470.131</v>
      </c>
    </row>
    <row r="724" spans="1:9" ht="12.75">
      <c r="A724" s="469">
        <v>713</v>
      </c>
      <c r="B724" s="476" t="s">
        <v>64</v>
      </c>
      <c r="C724" s="472" t="s">
        <v>658</v>
      </c>
      <c r="D724" s="472" t="s">
        <v>197</v>
      </c>
      <c r="E724" s="472" t="s">
        <v>110</v>
      </c>
      <c r="F724" s="472" t="s">
        <v>8</v>
      </c>
      <c r="G724" s="363">
        <f t="shared" si="139"/>
        <v>1470.131</v>
      </c>
      <c r="H724" s="363">
        <f t="shared" si="139"/>
        <v>1470.131</v>
      </c>
      <c r="I724" s="364">
        <f t="shared" si="139"/>
        <v>1470.131</v>
      </c>
    </row>
    <row r="725" spans="1:9" ht="12.75">
      <c r="A725" s="469">
        <v>714</v>
      </c>
      <c r="B725" s="414" t="s">
        <v>128</v>
      </c>
      <c r="C725" s="472" t="s">
        <v>658</v>
      </c>
      <c r="D725" s="472" t="s">
        <v>197</v>
      </c>
      <c r="E725" s="472" t="s">
        <v>110</v>
      </c>
      <c r="F725" s="472" t="s">
        <v>148</v>
      </c>
      <c r="G725" s="363">
        <v>1470.131</v>
      </c>
      <c r="H725" s="363">
        <v>1470.131</v>
      </c>
      <c r="I725" s="364">
        <v>1470.131</v>
      </c>
    </row>
    <row r="726" spans="1:9" ht="12.75">
      <c r="A726" s="469">
        <v>715</v>
      </c>
      <c r="B726" s="477" t="s">
        <v>489</v>
      </c>
      <c r="C726" s="472" t="s">
        <v>486</v>
      </c>
      <c r="D726" s="472"/>
      <c r="E726" s="472"/>
      <c r="F726" s="472"/>
      <c r="G726" s="363">
        <f>G727</f>
        <v>300</v>
      </c>
      <c r="H726" s="363">
        <f>H727</f>
        <v>300</v>
      </c>
      <c r="I726" s="364">
        <f>I727</f>
        <v>300</v>
      </c>
    </row>
    <row r="727" spans="1:9" ht="12.75">
      <c r="A727" s="469">
        <v>716</v>
      </c>
      <c r="B727" s="475" t="s">
        <v>184</v>
      </c>
      <c r="C727" s="472" t="s">
        <v>486</v>
      </c>
      <c r="D727" s="472" t="s">
        <v>185</v>
      </c>
      <c r="E727" s="472"/>
      <c r="F727" s="472"/>
      <c r="G727" s="363">
        <f>G728</f>
        <v>300</v>
      </c>
      <c r="H727" s="363">
        <f aca="true" t="shared" si="140" ref="H727:I729">H728</f>
        <v>300</v>
      </c>
      <c r="I727" s="364">
        <f t="shared" si="140"/>
        <v>300</v>
      </c>
    </row>
    <row r="728" spans="1:9" ht="12.75">
      <c r="A728" s="469">
        <v>717</v>
      </c>
      <c r="B728" s="477" t="s">
        <v>188</v>
      </c>
      <c r="C728" s="472" t="s">
        <v>486</v>
      </c>
      <c r="D728" s="472" t="s">
        <v>189</v>
      </c>
      <c r="E728" s="472"/>
      <c r="F728" s="472"/>
      <c r="G728" s="363">
        <f>G729</f>
        <v>300</v>
      </c>
      <c r="H728" s="363">
        <f t="shared" si="140"/>
        <v>300</v>
      </c>
      <c r="I728" s="364">
        <f t="shared" si="140"/>
        <v>300</v>
      </c>
    </row>
    <row r="729" spans="1:9" ht="12.75">
      <c r="A729" s="469">
        <v>718</v>
      </c>
      <c r="B729" s="414" t="s">
        <v>37</v>
      </c>
      <c r="C729" s="472" t="s">
        <v>486</v>
      </c>
      <c r="D729" s="472" t="s">
        <v>189</v>
      </c>
      <c r="E729" s="472" t="s">
        <v>11</v>
      </c>
      <c r="F729" s="472" t="s">
        <v>8</v>
      </c>
      <c r="G729" s="363">
        <f>G730</f>
        <v>300</v>
      </c>
      <c r="H729" s="363">
        <f t="shared" si="140"/>
        <v>300</v>
      </c>
      <c r="I729" s="364">
        <f t="shared" si="140"/>
        <v>300</v>
      </c>
    </row>
    <row r="730" spans="1:9" ht="12.75">
      <c r="A730" s="469">
        <v>719</v>
      </c>
      <c r="B730" s="477" t="s">
        <v>188</v>
      </c>
      <c r="C730" s="472" t="s">
        <v>486</v>
      </c>
      <c r="D730" s="472" t="s">
        <v>189</v>
      </c>
      <c r="E730" s="472" t="s">
        <v>11</v>
      </c>
      <c r="F730" s="472" t="s">
        <v>35</v>
      </c>
      <c r="G730" s="363">
        <v>300</v>
      </c>
      <c r="H730" s="360">
        <v>300</v>
      </c>
      <c r="I730" s="361">
        <v>300</v>
      </c>
    </row>
    <row r="731" spans="1:9" ht="25.5">
      <c r="A731" s="469">
        <v>720</v>
      </c>
      <c r="B731" s="410" t="s">
        <v>778</v>
      </c>
      <c r="C731" s="412" t="s">
        <v>779</v>
      </c>
      <c r="D731" s="412"/>
      <c r="E731" s="412"/>
      <c r="F731" s="369"/>
      <c r="G731" s="312">
        <f aca="true" t="shared" si="141" ref="G731:I734">G732</f>
        <v>177.367</v>
      </c>
      <c r="H731" s="312">
        <f t="shared" si="141"/>
        <v>184.189</v>
      </c>
      <c r="I731" s="361">
        <f t="shared" si="141"/>
        <v>191.011</v>
      </c>
    </row>
    <row r="732" spans="1:9" ht="12.75">
      <c r="A732" s="469">
        <v>721</v>
      </c>
      <c r="B732" s="410" t="s">
        <v>213</v>
      </c>
      <c r="C732" s="412" t="s">
        <v>779</v>
      </c>
      <c r="D732" s="412" t="s">
        <v>203</v>
      </c>
      <c r="E732" s="412"/>
      <c r="F732" s="369"/>
      <c r="G732" s="312">
        <f t="shared" si="141"/>
        <v>177.367</v>
      </c>
      <c r="H732" s="312">
        <f t="shared" si="141"/>
        <v>184.189</v>
      </c>
      <c r="I732" s="361">
        <f t="shared" si="141"/>
        <v>191.011</v>
      </c>
    </row>
    <row r="733" spans="1:9" ht="12.75">
      <c r="A733" s="469">
        <v>722</v>
      </c>
      <c r="B733" s="410" t="s">
        <v>913</v>
      </c>
      <c r="C733" s="412" t="s">
        <v>779</v>
      </c>
      <c r="D733" s="412" t="s">
        <v>780</v>
      </c>
      <c r="E733" s="412"/>
      <c r="F733" s="369"/>
      <c r="G733" s="312">
        <f t="shared" si="141"/>
        <v>177.367</v>
      </c>
      <c r="H733" s="312">
        <f t="shared" si="141"/>
        <v>184.189</v>
      </c>
      <c r="I733" s="361">
        <f t="shared" si="141"/>
        <v>191.011</v>
      </c>
    </row>
    <row r="734" spans="1:9" ht="12.75">
      <c r="A734" s="469">
        <v>723</v>
      </c>
      <c r="B734" s="414" t="s">
        <v>37</v>
      </c>
      <c r="C734" s="412" t="s">
        <v>779</v>
      </c>
      <c r="D734" s="412" t="s">
        <v>780</v>
      </c>
      <c r="E734" s="472" t="s">
        <v>11</v>
      </c>
      <c r="F734" s="472" t="s">
        <v>8</v>
      </c>
      <c r="G734" s="363">
        <f t="shared" si="141"/>
        <v>177.367</v>
      </c>
      <c r="H734" s="312">
        <f t="shared" si="141"/>
        <v>184.189</v>
      </c>
      <c r="I734" s="361">
        <f t="shared" si="141"/>
        <v>191.011</v>
      </c>
    </row>
    <row r="735" spans="1:9" ht="12.75">
      <c r="A735" s="469">
        <v>724</v>
      </c>
      <c r="B735" s="422" t="s">
        <v>26</v>
      </c>
      <c r="C735" s="412" t="s">
        <v>779</v>
      </c>
      <c r="D735" s="412" t="s">
        <v>780</v>
      </c>
      <c r="E735" s="472" t="s">
        <v>11</v>
      </c>
      <c r="F735" s="472" t="s">
        <v>65</v>
      </c>
      <c r="G735" s="363">
        <v>177.367</v>
      </c>
      <c r="H735" s="360">
        <v>184.189</v>
      </c>
      <c r="I735" s="361">
        <v>191.011</v>
      </c>
    </row>
    <row r="736" spans="1:9" ht="12.75">
      <c r="A736" s="469">
        <v>725</v>
      </c>
      <c r="B736" s="414" t="s">
        <v>463</v>
      </c>
      <c r="C736" s="472" t="s">
        <v>320</v>
      </c>
      <c r="D736" s="472"/>
      <c r="E736" s="472"/>
      <c r="F736" s="472"/>
      <c r="G736" s="363">
        <f>G737+G770+G775+G780+G811+G820+G829+G838+G847+G856+G793</f>
        <v>119744.02300000003</v>
      </c>
      <c r="H736" s="363">
        <f>H737+H770+H775+H780+H811+H820+H829+H838+H847+H856+H793</f>
        <v>119744.02300000003</v>
      </c>
      <c r="I736" s="364">
        <f>I737+I770+I775+I780+I811+I820+I829+I838+I847+I856+I793</f>
        <v>119744.02300000003</v>
      </c>
    </row>
    <row r="737" spans="1:9" ht="25.5">
      <c r="A737" s="469">
        <v>726</v>
      </c>
      <c r="B737" s="475" t="s">
        <v>528</v>
      </c>
      <c r="C737" s="472" t="s">
        <v>321</v>
      </c>
      <c r="D737" s="472"/>
      <c r="E737" s="472"/>
      <c r="F737" s="472"/>
      <c r="G737" s="363">
        <f>G738+G742+G746+G750+G754+G762+G766+G758</f>
        <v>55923.52100000001</v>
      </c>
      <c r="H737" s="363">
        <f>H738+H742+H746+H750+H754+H762+H766+H758</f>
        <v>55923.52100000001</v>
      </c>
      <c r="I737" s="364">
        <f>I738+I742+I746+I750+I754+I762+I766+I758</f>
        <v>55923.52100000001</v>
      </c>
    </row>
    <row r="738" spans="1:9" ht="38.25">
      <c r="A738" s="469">
        <v>727</v>
      </c>
      <c r="B738" s="475" t="s">
        <v>180</v>
      </c>
      <c r="C738" s="472" t="s">
        <v>321</v>
      </c>
      <c r="D738" s="472" t="s">
        <v>170</v>
      </c>
      <c r="E738" s="472"/>
      <c r="F738" s="472"/>
      <c r="G738" s="363">
        <f>G739</f>
        <v>2362.688</v>
      </c>
      <c r="H738" s="363">
        <f aca="true" t="shared" si="142" ref="H738:I740">H739</f>
        <v>2362.688</v>
      </c>
      <c r="I738" s="364">
        <f t="shared" si="142"/>
        <v>2362.688</v>
      </c>
    </row>
    <row r="739" spans="1:9" ht="12.75">
      <c r="A739" s="469">
        <v>728</v>
      </c>
      <c r="B739" s="414" t="s">
        <v>202</v>
      </c>
      <c r="C739" s="472" t="s">
        <v>321</v>
      </c>
      <c r="D739" s="472" t="s">
        <v>122</v>
      </c>
      <c r="E739" s="472"/>
      <c r="F739" s="472"/>
      <c r="G739" s="363">
        <f>G740</f>
        <v>2362.688</v>
      </c>
      <c r="H739" s="363">
        <f t="shared" si="142"/>
        <v>2362.688</v>
      </c>
      <c r="I739" s="364">
        <f t="shared" si="142"/>
        <v>2362.688</v>
      </c>
    </row>
    <row r="740" spans="1:9" ht="12.75">
      <c r="A740" s="469">
        <v>729</v>
      </c>
      <c r="B740" s="414" t="s">
        <v>37</v>
      </c>
      <c r="C740" s="472" t="s">
        <v>321</v>
      </c>
      <c r="D740" s="472" t="s">
        <v>122</v>
      </c>
      <c r="E740" s="472" t="s">
        <v>11</v>
      </c>
      <c r="F740" s="472" t="s">
        <v>8</v>
      </c>
      <c r="G740" s="363">
        <f>G741</f>
        <v>2362.688</v>
      </c>
      <c r="H740" s="363">
        <f t="shared" si="142"/>
        <v>2362.688</v>
      </c>
      <c r="I740" s="364">
        <f t="shared" si="142"/>
        <v>2362.688</v>
      </c>
    </row>
    <row r="741" spans="1:9" ht="25.5">
      <c r="A741" s="469">
        <v>730</v>
      </c>
      <c r="B741" s="414" t="s">
        <v>181</v>
      </c>
      <c r="C741" s="472" t="s">
        <v>321</v>
      </c>
      <c r="D741" s="472" t="s">
        <v>122</v>
      </c>
      <c r="E741" s="472" t="s">
        <v>11</v>
      </c>
      <c r="F741" s="472" t="s">
        <v>103</v>
      </c>
      <c r="G741" s="363">
        <v>2362.688</v>
      </c>
      <c r="H741" s="363">
        <v>2362.688</v>
      </c>
      <c r="I741" s="364">
        <v>2362.688</v>
      </c>
    </row>
    <row r="742" spans="1:9" ht="38.25">
      <c r="A742" s="469">
        <v>731</v>
      </c>
      <c r="B742" s="414" t="s">
        <v>242</v>
      </c>
      <c r="C742" s="472" t="s">
        <v>321</v>
      </c>
      <c r="D742" s="472" t="s">
        <v>170</v>
      </c>
      <c r="E742" s="472"/>
      <c r="F742" s="472"/>
      <c r="G742" s="363">
        <f>G743</f>
        <v>38878.391</v>
      </c>
      <c r="H742" s="363">
        <f aca="true" t="shared" si="143" ref="H742:I744">H743</f>
        <v>38878.391</v>
      </c>
      <c r="I742" s="364">
        <f t="shared" si="143"/>
        <v>38878.391</v>
      </c>
    </row>
    <row r="743" spans="1:9" ht="12.75">
      <c r="A743" s="469">
        <v>732</v>
      </c>
      <c r="B743" s="414" t="s">
        <v>202</v>
      </c>
      <c r="C743" s="472" t="s">
        <v>321</v>
      </c>
      <c r="D743" s="472" t="s">
        <v>122</v>
      </c>
      <c r="E743" s="472"/>
      <c r="F743" s="472"/>
      <c r="G743" s="363">
        <f>G744</f>
        <v>38878.391</v>
      </c>
      <c r="H743" s="363">
        <f t="shared" si="143"/>
        <v>38878.391</v>
      </c>
      <c r="I743" s="364">
        <f t="shared" si="143"/>
        <v>38878.391</v>
      </c>
    </row>
    <row r="744" spans="1:9" ht="12.75">
      <c r="A744" s="469">
        <v>733</v>
      </c>
      <c r="B744" s="414" t="s">
        <v>37</v>
      </c>
      <c r="C744" s="472" t="s">
        <v>321</v>
      </c>
      <c r="D744" s="472" t="s">
        <v>122</v>
      </c>
      <c r="E744" s="472" t="s">
        <v>11</v>
      </c>
      <c r="F744" s="472" t="s">
        <v>8</v>
      </c>
      <c r="G744" s="363">
        <f>G745</f>
        <v>38878.391</v>
      </c>
      <c r="H744" s="363">
        <f t="shared" si="143"/>
        <v>38878.391</v>
      </c>
      <c r="I744" s="364">
        <f t="shared" si="143"/>
        <v>38878.391</v>
      </c>
    </row>
    <row r="745" spans="1:9" ht="25.5">
      <c r="A745" s="469">
        <v>734</v>
      </c>
      <c r="B745" s="414" t="s">
        <v>914</v>
      </c>
      <c r="C745" s="472" t="s">
        <v>321</v>
      </c>
      <c r="D745" s="472" t="s">
        <v>122</v>
      </c>
      <c r="E745" s="472" t="s">
        <v>11</v>
      </c>
      <c r="F745" s="472" t="s">
        <v>110</v>
      </c>
      <c r="G745" s="363">
        <v>38878.391</v>
      </c>
      <c r="H745" s="363">
        <v>38878.391</v>
      </c>
      <c r="I745" s="364">
        <v>38878.391</v>
      </c>
    </row>
    <row r="746" spans="1:9" ht="38.25">
      <c r="A746" s="469">
        <v>735</v>
      </c>
      <c r="B746" s="475" t="s">
        <v>180</v>
      </c>
      <c r="C746" s="472" t="s">
        <v>321</v>
      </c>
      <c r="D746" s="472" t="s">
        <v>170</v>
      </c>
      <c r="E746" s="472"/>
      <c r="F746" s="472"/>
      <c r="G746" s="363">
        <f>G747</f>
        <v>2493.221</v>
      </c>
      <c r="H746" s="363">
        <f aca="true" t="shared" si="144" ref="H746:I748">H747</f>
        <v>2493.221</v>
      </c>
      <c r="I746" s="364">
        <f t="shared" si="144"/>
        <v>2493.221</v>
      </c>
    </row>
    <row r="747" spans="1:9" ht="12.75">
      <c r="A747" s="469">
        <v>736</v>
      </c>
      <c r="B747" s="414" t="s">
        <v>202</v>
      </c>
      <c r="C747" s="472" t="s">
        <v>321</v>
      </c>
      <c r="D747" s="472" t="s">
        <v>122</v>
      </c>
      <c r="E747" s="472"/>
      <c r="F747" s="472"/>
      <c r="G747" s="363">
        <f>G748</f>
        <v>2493.221</v>
      </c>
      <c r="H747" s="363">
        <f t="shared" si="144"/>
        <v>2493.221</v>
      </c>
      <c r="I747" s="364">
        <f t="shared" si="144"/>
        <v>2493.221</v>
      </c>
    </row>
    <row r="748" spans="1:9" ht="12.75">
      <c r="A748" s="469">
        <v>737</v>
      </c>
      <c r="B748" s="414" t="s">
        <v>37</v>
      </c>
      <c r="C748" s="472" t="s">
        <v>321</v>
      </c>
      <c r="D748" s="472" t="s">
        <v>122</v>
      </c>
      <c r="E748" s="472" t="s">
        <v>11</v>
      </c>
      <c r="F748" s="472" t="s">
        <v>8</v>
      </c>
      <c r="G748" s="363">
        <f>G749</f>
        <v>2493.221</v>
      </c>
      <c r="H748" s="363">
        <f t="shared" si="144"/>
        <v>2493.221</v>
      </c>
      <c r="I748" s="364">
        <f t="shared" si="144"/>
        <v>2493.221</v>
      </c>
    </row>
    <row r="749" spans="1:9" ht="25.5">
      <c r="A749" s="469">
        <v>738</v>
      </c>
      <c r="B749" s="414" t="s">
        <v>36</v>
      </c>
      <c r="C749" s="472" t="s">
        <v>321</v>
      </c>
      <c r="D749" s="472" t="s">
        <v>122</v>
      </c>
      <c r="E749" s="472" t="s">
        <v>11</v>
      </c>
      <c r="F749" s="472" t="s">
        <v>101</v>
      </c>
      <c r="G749" s="363">
        <v>2493.221</v>
      </c>
      <c r="H749" s="363">
        <v>2493.221</v>
      </c>
      <c r="I749" s="364">
        <v>2493.221</v>
      </c>
    </row>
    <row r="750" spans="1:9" ht="25.5">
      <c r="A750" s="469">
        <v>739</v>
      </c>
      <c r="B750" s="473" t="s">
        <v>510</v>
      </c>
      <c r="C750" s="472" t="s">
        <v>321</v>
      </c>
      <c r="D750" s="472" t="s">
        <v>182</v>
      </c>
      <c r="E750" s="472"/>
      <c r="F750" s="472"/>
      <c r="G750" s="363">
        <f>G751</f>
        <v>1089.047</v>
      </c>
      <c r="H750" s="363">
        <f aca="true" t="shared" si="145" ref="H750:I752">H751</f>
        <v>1089.047</v>
      </c>
      <c r="I750" s="364">
        <f t="shared" si="145"/>
        <v>1089.047</v>
      </c>
    </row>
    <row r="751" spans="1:9" ht="25.5">
      <c r="A751" s="469">
        <v>740</v>
      </c>
      <c r="B751" s="473" t="s">
        <v>196</v>
      </c>
      <c r="C751" s="472" t="s">
        <v>321</v>
      </c>
      <c r="D751" s="472" t="s">
        <v>183</v>
      </c>
      <c r="E751" s="472"/>
      <c r="F751" s="472"/>
      <c r="G751" s="363">
        <f>G752</f>
        <v>1089.047</v>
      </c>
      <c r="H751" s="363">
        <f t="shared" si="145"/>
        <v>1089.047</v>
      </c>
      <c r="I751" s="364">
        <f t="shared" si="145"/>
        <v>1089.047</v>
      </c>
    </row>
    <row r="752" spans="1:9" ht="12.75">
      <c r="A752" s="469">
        <v>741</v>
      </c>
      <c r="B752" s="414" t="s">
        <v>37</v>
      </c>
      <c r="C752" s="472" t="s">
        <v>321</v>
      </c>
      <c r="D752" s="472" t="s">
        <v>183</v>
      </c>
      <c r="E752" s="472" t="s">
        <v>11</v>
      </c>
      <c r="F752" s="472" t="s">
        <v>8</v>
      </c>
      <c r="G752" s="363">
        <f>G753</f>
        <v>1089.047</v>
      </c>
      <c r="H752" s="363">
        <f t="shared" si="145"/>
        <v>1089.047</v>
      </c>
      <c r="I752" s="364">
        <f t="shared" si="145"/>
        <v>1089.047</v>
      </c>
    </row>
    <row r="753" spans="1:9" ht="25.5">
      <c r="A753" s="469">
        <v>742</v>
      </c>
      <c r="B753" s="414" t="s">
        <v>181</v>
      </c>
      <c r="C753" s="472" t="s">
        <v>321</v>
      </c>
      <c r="D753" s="472" t="s">
        <v>183</v>
      </c>
      <c r="E753" s="472" t="s">
        <v>11</v>
      </c>
      <c r="F753" s="472" t="s">
        <v>103</v>
      </c>
      <c r="G753" s="363">
        <v>1089.047</v>
      </c>
      <c r="H753" s="363">
        <v>1089.047</v>
      </c>
      <c r="I753" s="364">
        <v>1089.047</v>
      </c>
    </row>
    <row r="754" spans="1:9" ht="25.5">
      <c r="A754" s="469">
        <v>743</v>
      </c>
      <c r="B754" s="473" t="s">
        <v>510</v>
      </c>
      <c r="C754" s="472" t="s">
        <v>321</v>
      </c>
      <c r="D754" s="472" t="s">
        <v>182</v>
      </c>
      <c r="E754" s="472"/>
      <c r="F754" s="472"/>
      <c r="G754" s="363">
        <f>G755</f>
        <v>10527.739</v>
      </c>
      <c r="H754" s="363">
        <f aca="true" t="shared" si="146" ref="H754:I760">H755</f>
        <v>10527.739</v>
      </c>
      <c r="I754" s="364">
        <f t="shared" si="146"/>
        <v>10527.739</v>
      </c>
    </row>
    <row r="755" spans="1:9" ht="25.5">
      <c r="A755" s="469">
        <v>744</v>
      </c>
      <c r="B755" s="473" t="s">
        <v>196</v>
      </c>
      <c r="C755" s="472" t="s">
        <v>321</v>
      </c>
      <c r="D755" s="472" t="s">
        <v>183</v>
      </c>
      <c r="E755" s="472"/>
      <c r="F755" s="472"/>
      <c r="G755" s="363">
        <f>G756</f>
        <v>10527.739</v>
      </c>
      <c r="H755" s="363">
        <f t="shared" si="146"/>
        <v>10527.739</v>
      </c>
      <c r="I755" s="364">
        <f t="shared" si="146"/>
        <v>10527.739</v>
      </c>
    </row>
    <row r="756" spans="1:9" ht="12.75">
      <c r="A756" s="469">
        <v>745</v>
      </c>
      <c r="B756" s="414" t="s">
        <v>37</v>
      </c>
      <c r="C756" s="472" t="s">
        <v>321</v>
      </c>
      <c r="D756" s="472" t="s">
        <v>183</v>
      </c>
      <c r="E756" s="472" t="s">
        <v>11</v>
      </c>
      <c r="F756" s="472" t="s">
        <v>8</v>
      </c>
      <c r="G756" s="363">
        <f>G757</f>
        <v>10527.739</v>
      </c>
      <c r="H756" s="363">
        <f t="shared" si="146"/>
        <v>10527.739</v>
      </c>
      <c r="I756" s="364">
        <f t="shared" si="146"/>
        <v>10527.739</v>
      </c>
    </row>
    <row r="757" spans="1:9" ht="25.5">
      <c r="A757" s="469">
        <v>746</v>
      </c>
      <c r="B757" s="414" t="s">
        <v>914</v>
      </c>
      <c r="C757" s="472" t="s">
        <v>321</v>
      </c>
      <c r="D757" s="472" t="s">
        <v>183</v>
      </c>
      <c r="E757" s="472" t="s">
        <v>11</v>
      </c>
      <c r="F757" s="472" t="s">
        <v>110</v>
      </c>
      <c r="G757" s="363">
        <v>10527.739</v>
      </c>
      <c r="H757" s="363">
        <v>10527.739</v>
      </c>
      <c r="I757" s="364">
        <v>10527.739</v>
      </c>
    </row>
    <row r="758" spans="1:9" ht="25.5">
      <c r="A758" s="469">
        <v>747</v>
      </c>
      <c r="B758" s="473" t="s">
        <v>510</v>
      </c>
      <c r="C758" s="472" t="s">
        <v>321</v>
      </c>
      <c r="D758" s="472" t="s">
        <v>182</v>
      </c>
      <c r="E758" s="472"/>
      <c r="F758" s="472"/>
      <c r="G758" s="363">
        <f>G759</f>
        <v>23.387</v>
      </c>
      <c r="H758" s="363">
        <f t="shared" si="146"/>
        <v>23.387</v>
      </c>
      <c r="I758" s="364">
        <f t="shared" si="146"/>
        <v>23.387</v>
      </c>
    </row>
    <row r="759" spans="1:9" ht="25.5">
      <c r="A759" s="469">
        <v>748</v>
      </c>
      <c r="B759" s="473" t="s">
        <v>196</v>
      </c>
      <c r="C759" s="472" t="s">
        <v>321</v>
      </c>
      <c r="D759" s="472" t="s">
        <v>183</v>
      </c>
      <c r="E759" s="472"/>
      <c r="F759" s="472"/>
      <c r="G759" s="363">
        <f>G760</f>
        <v>23.387</v>
      </c>
      <c r="H759" s="363">
        <f t="shared" si="146"/>
        <v>23.387</v>
      </c>
      <c r="I759" s="364">
        <f t="shared" si="146"/>
        <v>23.387</v>
      </c>
    </row>
    <row r="760" spans="1:9" ht="12.75">
      <c r="A760" s="469">
        <v>749</v>
      </c>
      <c r="B760" s="414" t="s">
        <v>37</v>
      </c>
      <c r="C760" s="472" t="s">
        <v>321</v>
      </c>
      <c r="D760" s="472" t="s">
        <v>183</v>
      </c>
      <c r="E760" s="472" t="s">
        <v>11</v>
      </c>
      <c r="F760" s="472" t="s">
        <v>8</v>
      </c>
      <c r="G760" s="363">
        <f>G761</f>
        <v>23.387</v>
      </c>
      <c r="H760" s="363">
        <f t="shared" si="146"/>
        <v>23.387</v>
      </c>
      <c r="I760" s="364">
        <f t="shared" si="146"/>
        <v>23.387</v>
      </c>
    </row>
    <row r="761" spans="1:9" ht="25.5">
      <c r="A761" s="469">
        <v>750</v>
      </c>
      <c r="B761" s="414" t="s">
        <v>36</v>
      </c>
      <c r="C761" s="472" t="s">
        <v>321</v>
      </c>
      <c r="D761" s="472" t="s">
        <v>183</v>
      </c>
      <c r="E761" s="472" t="s">
        <v>11</v>
      </c>
      <c r="F761" s="472" t="s">
        <v>101</v>
      </c>
      <c r="G761" s="363">
        <v>23.387</v>
      </c>
      <c r="H761" s="363">
        <v>23.387</v>
      </c>
      <c r="I761" s="364">
        <v>23.387</v>
      </c>
    </row>
    <row r="762" spans="1:9" ht="12.75">
      <c r="A762" s="469">
        <v>751</v>
      </c>
      <c r="B762" s="475" t="s">
        <v>184</v>
      </c>
      <c r="C762" s="472" t="s">
        <v>321</v>
      </c>
      <c r="D762" s="472" t="s">
        <v>185</v>
      </c>
      <c r="E762" s="472"/>
      <c r="F762" s="472"/>
      <c r="G762" s="363">
        <f>G763</f>
        <v>1.748</v>
      </c>
      <c r="H762" s="363">
        <f>H763</f>
        <v>1.748</v>
      </c>
      <c r="I762" s="364">
        <f>I763</f>
        <v>1.748</v>
      </c>
    </row>
    <row r="763" spans="1:9" ht="12.75">
      <c r="A763" s="469">
        <v>752</v>
      </c>
      <c r="B763" s="414" t="s">
        <v>186</v>
      </c>
      <c r="C763" s="472" t="s">
        <v>321</v>
      </c>
      <c r="D763" s="472" t="s">
        <v>187</v>
      </c>
      <c r="E763" s="472"/>
      <c r="F763" s="472"/>
      <c r="G763" s="363">
        <f aca="true" t="shared" si="147" ref="G763:I764">G764</f>
        <v>1.748</v>
      </c>
      <c r="H763" s="363">
        <f t="shared" si="147"/>
        <v>1.748</v>
      </c>
      <c r="I763" s="364">
        <f t="shared" si="147"/>
        <v>1.748</v>
      </c>
    </row>
    <row r="764" spans="1:9" ht="12.75">
      <c r="A764" s="469">
        <v>753</v>
      </c>
      <c r="B764" s="414" t="s">
        <v>37</v>
      </c>
      <c r="C764" s="472" t="s">
        <v>321</v>
      </c>
      <c r="D764" s="472" t="s">
        <v>187</v>
      </c>
      <c r="E764" s="472" t="s">
        <v>11</v>
      </c>
      <c r="F764" s="472" t="s">
        <v>8</v>
      </c>
      <c r="G764" s="363">
        <f t="shared" si="147"/>
        <v>1.748</v>
      </c>
      <c r="H764" s="363">
        <f t="shared" si="147"/>
        <v>1.748</v>
      </c>
      <c r="I764" s="364">
        <f t="shared" si="147"/>
        <v>1.748</v>
      </c>
    </row>
    <row r="765" spans="1:9" ht="25.5">
      <c r="A765" s="469">
        <v>754</v>
      </c>
      <c r="B765" s="414" t="s">
        <v>181</v>
      </c>
      <c r="C765" s="472" t="s">
        <v>321</v>
      </c>
      <c r="D765" s="472" t="s">
        <v>187</v>
      </c>
      <c r="E765" s="472" t="s">
        <v>11</v>
      </c>
      <c r="F765" s="472" t="s">
        <v>103</v>
      </c>
      <c r="G765" s="363">
        <v>1.748</v>
      </c>
      <c r="H765" s="363">
        <v>1.748</v>
      </c>
      <c r="I765" s="364">
        <v>1.748</v>
      </c>
    </row>
    <row r="766" spans="1:9" ht="12.75">
      <c r="A766" s="469">
        <v>755</v>
      </c>
      <c r="B766" s="414" t="s">
        <v>184</v>
      </c>
      <c r="C766" s="472" t="s">
        <v>321</v>
      </c>
      <c r="D766" s="472" t="s">
        <v>185</v>
      </c>
      <c r="E766" s="472"/>
      <c r="F766" s="472"/>
      <c r="G766" s="363">
        <f>G767</f>
        <v>547.3</v>
      </c>
      <c r="H766" s="363">
        <f aca="true" t="shared" si="148" ref="H766:I768">H767</f>
        <v>547.3</v>
      </c>
      <c r="I766" s="364">
        <f t="shared" si="148"/>
        <v>547.3</v>
      </c>
    </row>
    <row r="767" spans="1:9" ht="12.75">
      <c r="A767" s="469">
        <v>756</v>
      </c>
      <c r="B767" s="414" t="s">
        <v>186</v>
      </c>
      <c r="C767" s="472" t="s">
        <v>321</v>
      </c>
      <c r="D767" s="472" t="s">
        <v>187</v>
      </c>
      <c r="E767" s="472"/>
      <c r="F767" s="472"/>
      <c r="G767" s="363">
        <f>G768</f>
        <v>547.3</v>
      </c>
      <c r="H767" s="363">
        <f t="shared" si="148"/>
        <v>547.3</v>
      </c>
      <c r="I767" s="364">
        <f t="shared" si="148"/>
        <v>547.3</v>
      </c>
    </row>
    <row r="768" spans="1:9" ht="12.75">
      <c r="A768" s="469">
        <v>757</v>
      </c>
      <c r="B768" s="414" t="s">
        <v>37</v>
      </c>
      <c r="C768" s="472" t="s">
        <v>321</v>
      </c>
      <c r="D768" s="472" t="s">
        <v>187</v>
      </c>
      <c r="E768" s="472" t="s">
        <v>11</v>
      </c>
      <c r="F768" s="472" t="s">
        <v>8</v>
      </c>
      <c r="G768" s="363">
        <f>G769</f>
        <v>547.3</v>
      </c>
      <c r="H768" s="363">
        <f t="shared" si="148"/>
        <v>547.3</v>
      </c>
      <c r="I768" s="364">
        <f t="shared" si="148"/>
        <v>547.3</v>
      </c>
    </row>
    <row r="769" spans="1:9" ht="25.5">
      <c r="A769" s="469">
        <v>758</v>
      </c>
      <c r="B769" s="414" t="s">
        <v>914</v>
      </c>
      <c r="C769" s="472" t="s">
        <v>321</v>
      </c>
      <c r="D769" s="472" t="s">
        <v>187</v>
      </c>
      <c r="E769" s="472" t="s">
        <v>11</v>
      </c>
      <c r="F769" s="472" t="s">
        <v>110</v>
      </c>
      <c r="G769" s="363">
        <v>547.3</v>
      </c>
      <c r="H769" s="363">
        <v>547.3</v>
      </c>
      <c r="I769" s="364">
        <v>547.3</v>
      </c>
    </row>
    <row r="770" spans="1:9" ht="12.75">
      <c r="A770" s="469">
        <v>759</v>
      </c>
      <c r="B770" s="414" t="s">
        <v>355</v>
      </c>
      <c r="C770" s="472" t="s">
        <v>356</v>
      </c>
      <c r="D770" s="472"/>
      <c r="E770" s="472"/>
      <c r="F770" s="472"/>
      <c r="G770" s="363">
        <f>G771</f>
        <v>2891.347</v>
      </c>
      <c r="H770" s="363">
        <f aca="true" t="shared" si="149" ref="H770:I773">H771</f>
        <v>2891.347</v>
      </c>
      <c r="I770" s="364">
        <f t="shared" si="149"/>
        <v>2891.347</v>
      </c>
    </row>
    <row r="771" spans="1:9" ht="38.25">
      <c r="A771" s="469">
        <v>760</v>
      </c>
      <c r="B771" s="414" t="s">
        <v>242</v>
      </c>
      <c r="C771" s="472" t="s">
        <v>356</v>
      </c>
      <c r="D771" s="472" t="s">
        <v>170</v>
      </c>
      <c r="E771" s="472"/>
      <c r="F771" s="472"/>
      <c r="G771" s="363">
        <f>G772</f>
        <v>2891.347</v>
      </c>
      <c r="H771" s="363">
        <f t="shared" si="149"/>
        <v>2891.347</v>
      </c>
      <c r="I771" s="364">
        <f t="shared" si="149"/>
        <v>2891.347</v>
      </c>
    </row>
    <row r="772" spans="1:9" ht="12.75">
      <c r="A772" s="469">
        <v>761</v>
      </c>
      <c r="B772" s="414" t="s">
        <v>202</v>
      </c>
      <c r="C772" s="472" t="s">
        <v>356</v>
      </c>
      <c r="D772" s="472" t="s">
        <v>122</v>
      </c>
      <c r="E772" s="472"/>
      <c r="F772" s="472"/>
      <c r="G772" s="363">
        <f>G773</f>
        <v>2891.347</v>
      </c>
      <c r="H772" s="363">
        <f t="shared" si="149"/>
        <v>2891.347</v>
      </c>
      <c r="I772" s="364">
        <f t="shared" si="149"/>
        <v>2891.347</v>
      </c>
    </row>
    <row r="773" spans="1:9" ht="12.75">
      <c r="A773" s="469">
        <v>762</v>
      </c>
      <c r="B773" s="414" t="s">
        <v>37</v>
      </c>
      <c r="C773" s="472" t="s">
        <v>356</v>
      </c>
      <c r="D773" s="472" t="s">
        <v>122</v>
      </c>
      <c r="E773" s="472" t="s">
        <v>11</v>
      </c>
      <c r="F773" s="472" t="s">
        <v>8</v>
      </c>
      <c r="G773" s="363">
        <f>G774</f>
        <v>2891.347</v>
      </c>
      <c r="H773" s="363">
        <f t="shared" si="149"/>
        <v>2891.347</v>
      </c>
      <c r="I773" s="364">
        <f t="shared" si="149"/>
        <v>2891.347</v>
      </c>
    </row>
    <row r="774" spans="1:9" ht="25.5">
      <c r="A774" s="469">
        <v>763</v>
      </c>
      <c r="B774" s="414" t="s">
        <v>44</v>
      </c>
      <c r="C774" s="472" t="s">
        <v>356</v>
      </c>
      <c r="D774" s="472" t="s">
        <v>122</v>
      </c>
      <c r="E774" s="472" t="s">
        <v>11</v>
      </c>
      <c r="F774" s="472" t="s">
        <v>144</v>
      </c>
      <c r="G774" s="363">
        <v>2891.347</v>
      </c>
      <c r="H774" s="363">
        <v>2891.347</v>
      </c>
      <c r="I774" s="364">
        <v>2891.347</v>
      </c>
    </row>
    <row r="775" spans="1:9" ht="12.75">
      <c r="A775" s="469">
        <v>764</v>
      </c>
      <c r="B775" s="414" t="s">
        <v>325</v>
      </c>
      <c r="C775" s="472" t="s">
        <v>323</v>
      </c>
      <c r="D775" s="472"/>
      <c r="E775" s="472"/>
      <c r="F775" s="472"/>
      <c r="G775" s="363">
        <f>G776</f>
        <v>2055.33</v>
      </c>
      <c r="H775" s="363">
        <f aca="true" t="shared" si="150" ref="H775:I778">H776</f>
        <v>2055.33</v>
      </c>
      <c r="I775" s="364">
        <f t="shared" si="150"/>
        <v>2055.33</v>
      </c>
    </row>
    <row r="776" spans="1:9" ht="38.25">
      <c r="A776" s="469">
        <v>765</v>
      </c>
      <c r="B776" s="475" t="s">
        <v>180</v>
      </c>
      <c r="C776" s="472" t="s">
        <v>323</v>
      </c>
      <c r="D776" s="472" t="s">
        <v>170</v>
      </c>
      <c r="E776" s="472"/>
      <c r="F776" s="472"/>
      <c r="G776" s="363">
        <f>G777</f>
        <v>2055.33</v>
      </c>
      <c r="H776" s="363">
        <f t="shared" si="150"/>
        <v>2055.33</v>
      </c>
      <c r="I776" s="364">
        <f t="shared" si="150"/>
        <v>2055.33</v>
      </c>
    </row>
    <row r="777" spans="1:9" ht="12.75">
      <c r="A777" s="469">
        <v>766</v>
      </c>
      <c r="B777" s="414" t="s">
        <v>202</v>
      </c>
      <c r="C777" s="472" t="s">
        <v>323</v>
      </c>
      <c r="D777" s="472" t="s">
        <v>122</v>
      </c>
      <c r="E777" s="472"/>
      <c r="F777" s="472"/>
      <c r="G777" s="363">
        <f>G778</f>
        <v>2055.33</v>
      </c>
      <c r="H777" s="363">
        <f t="shared" si="150"/>
        <v>2055.33</v>
      </c>
      <c r="I777" s="364">
        <f t="shared" si="150"/>
        <v>2055.33</v>
      </c>
    </row>
    <row r="778" spans="1:9" ht="12.75">
      <c r="A778" s="469">
        <v>767</v>
      </c>
      <c r="B778" s="414" t="s">
        <v>37</v>
      </c>
      <c r="C778" s="472" t="s">
        <v>323</v>
      </c>
      <c r="D778" s="472" t="s">
        <v>122</v>
      </c>
      <c r="E778" s="472" t="s">
        <v>11</v>
      </c>
      <c r="F778" s="472" t="s">
        <v>8</v>
      </c>
      <c r="G778" s="363">
        <f>G779</f>
        <v>2055.33</v>
      </c>
      <c r="H778" s="363">
        <f t="shared" si="150"/>
        <v>2055.33</v>
      </c>
      <c r="I778" s="364">
        <f t="shared" si="150"/>
        <v>2055.33</v>
      </c>
    </row>
    <row r="779" spans="1:9" ht="25.5">
      <c r="A779" s="469">
        <v>768</v>
      </c>
      <c r="B779" s="414" t="s">
        <v>181</v>
      </c>
      <c r="C779" s="472" t="s">
        <v>323</v>
      </c>
      <c r="D779" s="472" t="s">
        <v>122</v>
      </c>
      <c r="E779" s="472" t="s">
        <v>11</v>
      </c>
      <c r="F779" s="472" t="s">
        <v>103</v>
      </c>
      <c r="G779" s="363">
        <v>2055.33</v>
      </c>
      <c r="H779" s="363">
        <v>2055.33</v>
      </c>
      <c r="I779" s="364">
        <v>2055.33</v>
      </c>
    </row>
    <row r="780" spans="1:9" ht="25.5">
      <c r="A780" s="469">
        <v>769</v>
      </c>
      <c r="B780" s="414" t="s">
        <v>407</v>
      </c>
      <c r="C780" s="472" t="s">
        <v>408</v>
      </c>
      <c r="D780" s="472"/>
      <c r="E780" s="472"/>
      <c r="F780" s="476"/>
      <c r="G780" s="363">
        <f>G781+G785+G789</f>
        <v>47379.705</v>
      </c>
      <c r="H780" s="363">
        <f>H781+H785+H789</f>
        <v>47379.705</v>
      </c>
      <c r="I780" s="364">
        <f>I781+I785+I789</f>
        <v>47379.705</v>
      </c>
    </row>
    <row r="781" spans="1:9" ht="38.25">
      <c r="A781" s="469">
        <v>770</v>
      </c>
      <c r="B781" s="475" t="s">
        <v>180</v>
      </c>
      <c r="C781" s="472" t="s">
        <v>408</v>
      </c>
      <c r="D781" s="472" t="s">
        <v>170</v>
      </c>
      <c r="E781" s="472"/>
      <c r="F781" s="476"/>
      <c r="G781" s="363">
        <f>G782</f>
        <v>45306.383</v>
      </c>
      <c r="H781" s="363">
        <f aca="true" t="shared" si="151" ref="H781:I783">H782</f>
        <v>45306.383</v>
      </c>
      <c r="I781" s="364">
        <f t="shared" si="151"/>
        <v>45306.383</v>
      </c>
    </row>
    <row r="782" spans="1:9" ht="12.75">
      <c r="A782" s="469">
        <v>771</v>
      </c>
      <c r="B782" s="487" t="s">
        <v>195</v>
      </c>
      <c r="C782" s="472" t="s">
        <v>408</v>
      </c>
      <c r="D782" s="472" t="s">
        <v>140</v>
      </c>
      <c r="E782" s="472"/>
      <c r="F782" s="476"/>
      <c r="G782" s="363">
        <f>G783</f>
        <v>45306.383</v>
      </c>
      <c r="H782" s="363">
        <f t="shared" si="151"/>
        <v>45306.383</v>
      </c>
      <c r="I782" s="364">
        <f t="shared" si="151"/>
        <v>45306.383</v>
      </c>
    </row>
    <row r="783" spans="1:9" ht="12.75">
      <c r="A783" s="469">
        <v>772</v>
      </c>
      <c r="B783" s="414" t="s">
        <v>37</v>
      </c>
      <c r="C783" s="472" t="s">
        <v>408</v>
      </c>
      <c r="D783" s="472" t="s">
        <v>140</v>
      </c>
      <c r="E783" s="472" t="s">
        <v>11</v>
      </c>
      <c r="F783" s="472" t="s">
        <v>8</v>
      </c>
      <c r="G783" s="363">
        <f>G784</f>
        <v>45306.383</v>
      </c>
      <c r="H783" s="363">
        <f t="shared" si="151"/>
        <v>45306.383</v>
      </c>
      <c r="I783" s="364">
        <f t="shared" si="151"/>
        <v>45306.383</v>
      </c>
    </row>
    <row r="784" spans="1:9" ht="12.75">
      <c r="A784" s="469">
        <v>773</v>
      </c>
      <c r="B784" s="414" t="s">
        <v>26</v>
      </c>
      <c r="C784" s="472" t="s">
        <v>408</v>
      </c>
      <c r="D784" s="472" t="s">
        <v>140</v>
      </c>
      <c r="E784" s="472" t="s">
        <v>11</v>
      </c>
      <c r="F784" s="472" t="s">
        <v>65</v>
      </c>
      <c r="G784" s="363">
        <v>45306.383</v>
      </c>
      <c r="H784" s="363">
        <v>45306.383</v>
      </c>
      <c r="I784" s="364">
        <v>45306.383</v>
      </c>
    </row>
    <row r="785" spans="1:9" ht="25.5">
      <c r="A785" s="469">
        <v>774</v>
      </c>
      <c r="B785" s="473" t="s">
        <v>510</v>
      </c>
      <c r="C785" s="472" t="s">
        <v>408</v>
      </c>
      <c r="D785" s="472" t="s">
        <v>182</v>
      </c>
      <c r="E785" s="472"/>
      <c r="F785" s="476"/>
      <c r="G785" s="363">
        <f>G786</f>
        <v>2069.322</v>
      </c>
      <c r="H785" s="363">
        <f aca="true" t="shared" si="152" ref="H785:I787">H786</f>
        <v>2069.322</v>
      </c>
      <c r="I785" s="364">
        <f t="shared" si="152"/>
        <v>2069.322</v>
      </c>
    </row>
    <row r="786" spans="1:9" ht="25.5">
      <c r="A786" s="469">
        <v>775</v>
      </c>
      <c r="B786" s="473" t="s">
        <v>196</v>
      </c>
      <c r="C786" s="472" t="s">
        <v>408</v>
      </c>
      <c r="D786" s="472" t="s">
        <v>183</v>
      </c>
      <c r="E786" s="472"/>
      <c r="F786" s="476"/>
      <c r="G786" s="363">
        <f>G787</f>
        <v>2069.322</v>
      </c>
      <c r="H786" s="363">
        <f t="shared" si="152"/>
        <v>2069.322</v>
      </c>
      <c r="I786" s="364">
        <f t="shared" si="152"/>
        <v>2069.322</v>
      </c>
    </row>
    <row r="787" spans="1:9" ht="12.75">
      <c r="A787" s="469">
        <v>776</v>
      </c>
      <c r="B787" s="414" t="s">
        <v>37</v>
      </c>
      <c r="C787" s="472" t="s">
        <v>408</v>
      </c>
      <c r="D787" s="472" t="s">
        <v>183</v>
      </c>
      <c r="E787" s="472" t="s">
        <v>11</v>
      </c>
      <c r="F787" s="472" t="s">
        <v>8</v>
      </c>
      <c r="G787" s="363">
        <f>G788</f>
        <v>2069.322</v>
      </c>
      <c r="H787" s="363">
        <f t="shared" si="152"/>
        <v>2069.322</v>
      </c>
      <c r="I787" s="364">
        <f t="shared" si="152"/>
        <v>2069.322</v>
      </c>
    </row>
    <row r="788" spans="1:9" ht="12.75">
      <c r="A788" s="469">
        <v>777</v>
      </c>
      <c r="B788" s="414" t="s">
        <v>26</v>
      </c>
      <c r="C788" s="472" t="s">
        <v>408</v>
      </c>
      <c r="D788" s="472" t="s">
        <v>183</v>
      </c>
      <c r="E788" s="472" t="s">
        <v>11</v>
      </c>
      <c r="F788" s="472" t="s">
        <v>65</v>
      </c>
      <c r="G788" s="363">
        <v>2069.322</v>
      </c>
      <c r="H788" s="363">
        <v>2069.322</v>
      </c>
      <c r="I788" s="364">
        <v>2069.322</v>
      </c>
    </row>
    <row r="789" spans="1:9" ht="12.75">
      <c r="A789" s="469">
        <v>778</v>
      </c>
      <c r="B789" s="475" t="s">
        <v>184</v>
      </c>
      <c r="C789" s="472" t="s">
        <v>408</v>
      </c>
      <c r="D789" s="472" t="s">
        <v>185</v>
      </c>
      <c r="E789" s="472"/>
      <c r="F789" s="476"/>
      <c r="G789" s="363">
        <f>G790</f>
        <v>4</v>
      </c>
      <c r="H789" s="363">
        <f aca="true" t="shared" si="153" ref="H789:I791">H790</f>
        <v>4</v>
      </c>
      <c r="I789" s="364">
        <f>I790</f>
        <v>4</v>
      </c>
    </row>
    <row r="790" spans="1:9" ht="12.75">
      <c r="A790" s="469">
        <v>779</v>
      </c>
      <c r="B790" s="473" t="s">
        <v>186</v>
      </c>
      <c r="C790" s="472" t="s">
        <v>408</v>
      </c>
      <c r="D790" s="472" t="s">
        <v>187</v>
      </c>
      <c r="E790" s="472"/>
      <c r="F790" s="476"/>
      <c r="G790" s="363">
        <f>G791</f>
        <v>4</v>
      </c>
      <c r="H790" s="363">
        <f t="shared" si="153"/>
        <v>4</v>
      </c>
      <c r="I790" s="364">
        <f t="shared" si="153"/>
        <v>4</v>
      </c>
    </row>
    <row r="791" spans="1:9" ht="12.75">
      <c r="A791" s="469">
        <v>780</v>
      </c>
      <c r="B791" s="414" t="s">
        <v>37</v>
      </c>
      <c r="C791" s="472" t="s">
        <v>408</v>
      </c>
      <c r="D791" s="472" t="s">
        <v>187</v>
      </c>
      <c r="E791" s="472" t="s">
        <v>11</v>
      </c>
      <c r="F791" s="472" t="s">
        <v>8</v>
      </c>
      <c r="G791" s="363">
        <f>G792</f>
        <v>4</v>
      </c>
      <c r="H791" s="363">
        <f t="shared" si="153"/>
        <v>4</v>
      </c>
      <c r="I791" s="364">
        <f t="shared" si="153"/>
        <v>4</v>
      </c>
    </row>
    <row r="792" spans="1:9" ht="12.75">
      <c r="A792" s="469">
        <v>781</v>
      </c>
      <c r="B792" s="414" t="s">
        <v>26</v>
      </c>
      <c r="C792" s="472" t="s">
        <v>408</v>
      </c>
      <c r="D792" s="472" t="s">
        <v>187</v>
      </c>
      <c r="E792" s="472" t="s">
        <v>11</v>
      </c>
      <c r="F792" s="472" t="s">
        <v>65</v>
      </c>
      <c r="G792" s="363">
        <v>4</v>
      </c>
      <c r="H792" s="363">
        <v>4</v>
      </c>
      <c r="I792" s="364">
        <v>4</v>
      </c>
    </row>
    <row r="793" spans="1:9" ht="114.75">
      <c r="A793" s="469">
        <v>782</v>
      </c>
      <c r="B793" s="438" t="s">
        <v>781</v>
      </c>
      <c r="C793" s="412" t="s">
        <v>783</v>
      </c>
      <c r="D793" s="412"/>
      <c r="E793" s="412"/>
      <c r="F793" s="369"/>
      <c r="G793" s="312">
        <f>G794+G800</f>
        <v>60</v>
      </c>
      <c r="H793" s="312">
        <f>H794+H800</f>
        <v>60</v>
      </c>
      <c r="I793" s="314">
        <f>I794+I800</f>
        <v>60</v>
      </c>
    </row>
    <row r="794" spans="1:9" ht="25.5">
      <c r="A794" s="469">
        <v>783</v>
      </c>
      <c r="B794" s="413" t="s">
        <v>510</v>
      </c>
      <c r="C794" s="412" t="s">
        <v>783</v>
      </c>
      <c r="D794" s="412" t="s">
        <v>182</v>
      </c>
      <c r="E794" s="412"/>
      <c r="F794" s="369"/>
      <c r="G794" s="312">
        <f>G795</f>
        <v>20</v>
      </c>
      <c r="H794" s="312">
        <f aca="true" t="shared" si="154" ref="H794:I796">H795</f>
        <v>20</v>
      </c>
      <c r="I794" s="314">
        <f t="shared" si="154"/>
        <v>20</v>
      </c>
    </row>
    <row r="795" spans="1:9" ht="25.5">
      <c r="A795" s="469">
        <v>784</v>
      </c>
      <c r="B795" s="410" t="s">
        <v>223</v>
      </c>
      <c r="C795" s="412" t="s">
        <v>783</v>
      </c>
      <c r="D795" s="412" t="s">
        <v>183</v>
      </c>
      <c r="E795" s="412"/>
      <c r="F795" s="369"/>
      <c r="G795" s="312">
        <f>G796+G798</f>
        <v>20</v>
      </c>
      <c r="H795" s="312">
        <f>H796+H798</f>
        <v>20</v>
      </c>
      <c r="I795" s="314">
        <f>I796+I798</f>
        <v>20</v>
      </c>
    </row>
    <row r="796" spans="1:9" ht="12.75">
      <c r="A796" s="469">
        <v>785</v>
      </c>
      <c r="B796" s="414" t="s">
        <v>37</v>
      </c>
      <c r="C796" s="412" t="s">
        <v>783</v>
      </c>
      <c r="D796" s="412" t="s">
        <v>183</v>
      </c>
      <c r="E796" s="472" t="s">
        <v>11</v>
      </c>
      <c r="F796" s="472" t="s">
        <v>8</v>
      </c>
      <c r="G796" s="312">
        <f>G797</f>
        <v>10</v>
      </c>
      <c r="H796" s="312">
        <f t="shared" si="154"/>
        <v>10</v>
      </c>
      <c r="I796" s="314">
        <f t="shared" si="154"/>
        <v>10</v>
      </c>
    </row>
    <row r="797" spans="1:9" ht="12.75">
      <c r="A797" s="469">
        <v>786</v>
      </c>
      <c r="B797" s="414" t="s">
        <v>26</v>
      </c>
      <c r="C797" s="412" t="s">
        <v>783</v>
      </c>
      <c r="D797" s="412" t="s">
        <v>183</v>
      </c>
      <c r="E797" s="472" t="s">
        <v>11</v>
      </c>
      <c r="F797" s="472" t="s">
        <v>65</v>
      </c>
      <c r="G797" s="312">
        <v>10</v>
      </c>
      <c r="H797" s="312">
        <v>10</v>
      </c>
      <c r="I797" s="314">
        <v>10</v>
      </c>
    </row>
    <row r="798" spans="1:9" ht="12.75">
      <c r="A798" s="469">
        <v>787</v>
      </c>
      <c r="B798" s="493" t="s">
        <v>95</v>
      </c>
      <c r="C798" s="412" t="s">
        <v>783</v>
      </c>
      <c r="D798" s="412" t="s">
        <v>183</v>
      </c>
      <c r="E798" s="472" t="s">
        <v>148</v>
      </c>
      <c r="F798" s="472" t="s">
        <v>8</v>
      </c>
      <c r="G798" s="312">
        <f>G799</f>
        <v>10</v>
      </c>
      <c r="H798" s="312">
        <f>H799</f>
        <v>10</v>
      </c>
      <c r="I798" s="314">
        <f>I799</f>
        <v>10</v>
      </c>
    </row>
    <row r="799" spans="1:9" ht="12.75">
      <c r="A799" s="469">
        <v>788</v>
      </c>
      <c r="B799" s="493" t="s">
        <v>137</v>
      </c>
      <c r="C799" s="412" t="s">
        <v>783</v>
      </c>
      <c r="D799" s="412" t="s">
        <v>183</v>
      </c>
      <c r="E799" s="472" t="s">
        <v>148</v>
      </c>
      <c r="F799" s="472" t="s">
        <v>148</v>
      </c>
      <c r="G799" s="312">
        <v>10</v>
      </c>
      <c r="H799" s="312">
        <v>10</v>
      </c>
      <c r="I799" s="314">
        <v>10</v>
      </c>
    </row>
    <row r="800" spans="1:9" ht="12.75">
      <c r="A800" s="469">
        <v>789</v>
      </c>
      <c r="B800" s="438" t="s">
        <v>184</v>
      </c>
      <c r="C800" s="412" t="s">
        <v>783</v>
      </c>
      <c r="D800" s="412" t="s">
        <v>185</v>
      </c>
      <c r="E800" s="412"/>
      <c r="F800" s="369"/>
      <c r="G800" s="312">
        <f>G801+G806</f>
        <v>40</v>
      </c>
      <c r="H800" s="312">
        <f>H801+H806</f>
        <v>40</v>
      </c>
      <c r="I800" s="314">
        <f>I801+I806</f>
        <v>40</v>
      </c>
    </row>
    <row r="801" spans="1:9" ht="12.75">
      <c r="A801" s="469">
        <v>790</v>
      </c>
      <c r="B801" s="438" t="s">
        <v>782</v>
      </c>
      <c r="C801" s="412" t="s">
        <v>783</v>
      </c>
      <c r="D801" s="412" t="s">
        <v>784</v>
      </c>
      <c r="E801" s="412"/>
      <c r="F801" s="369"/>
      <c r="G801" s="312">
        <f>G802+G804</f>
        <v>20</v>
      </c>
      <c r="H801" s="312">
        <f>H802+H804</f>
        <v>20</v>
      </c>
      <c r="I801" s="314">
        <f>I802+I804</f>
        <v>20</v>
      </c>
    </row>
    <row r="802" spans="1:9" ht="12.75">
      <c r="A802" s="469">
        <v>791</v>
      </c>
      <c r="B802" s="414" t="s">
        <v>37</v>
      </c>
      <c r="C802" s="412" t="s">
        <v>783</v>
      </c>
      <c r="D802" s="412" t="s">
        <v>784</v>
      </c>
      <c r="E802" s="472" t="s">
        <v>11</v>
      </c>
      <c r="F802" s="472" t="s">
        <v>8</v>
      </c>
      <c r="G802" s="312">
        <f>G803</f>
        <v>10</v>
      </c>
      <c r="H802" s="312">
        <f>H803</f>
        <v>10</v>
      </c>
      <c r="I802" s="314">
        <f>I803</f>
        <v>10</v>
      </c>
    </row>
    <row r="803" spans="1:9" ht="12.75">
      <c r="A803" s="469">
        <v>792</v>
      </c>
      <c r="B803" s="414" t="s">
        <v>26</v>
      </c>
      <c r="C803" s="412" t="s">
        <v>783</v>
      </c>
      <c r="D803" s="412" t="s">
        <v>784</v>
      </c>
      <c r="E803" s="472" t="s">
        <v>11</v>
      </c>
      <c r="F803" s="472" t="s">
        <v>65</v>
      </c>
      <c r="G803" s="312">
        <v>10</v>
      </c>
      <c r="H803" s="312">
        <v>10</v>
      </c>
      <c r="I803" s="314">
        <v>10</v>
      </c>
    </row>
    <row r="804" spans="1:9" ht="12.75">
      <c r="A804" s="469">
        <v>793</v>
      </c>
      <c r="B804" s="493" t="s">
        <v>95</v>
      </c>
      <c r="C804" s="412" t="s">
        <v>783</v>
      </c>
      <c r="D804" s="412" t="s">
        <v>784</v>
      </c>
      <c r="E804" s="472" t="s">
        <v>148</v>
      </c>
      <c r="F804" s="472" t="s">
        <v>8</v>
      </c>
      <c r="G804" s="312">
        <f>G805</f>
        <v>10</v>
      </c>
      <c r="H804" s="312">
        <f>H805</f>
        <v>10</v>
      </c>
      <c r="I804" s="314">
        <f>I805</f>
        <v>10</v>
      </c>
    </row>
    <row r="805" spans="1:9" ht="12.75">
      <c r="A805" s="469">
        <v>794</v>
      </c>
      <c r="B805" s="493" t="s">
        <v>137</v>
      </c>
      <c r="C805" s="412" t="s">
        <v>783</v>
      </c>
      <c r="D805" s="412" t="s">
        <v>784</v>
      </c>
      <c r="E805" s="472" t="s">
        <v>148</v>
      </c>
      <c r="F805" s="472" t="s">
        <v>148</v>
      </c>
      <c r="G805" s="312">
        <v>10</v>
      </c>
      <c r="H805" s="312">
        <v>10</v>
      </c>
      <c r="I805" s="314">
        <v>10</v>
      </c>
    </row>
    <row r="806" spans="1:9" ht="12.75">
      <c r="A806" s="469">
        <v>795</v>
      </c>
      <c r="B806" s="438" t="s">
        <v>186</v>
      </c>
      <c r="C806" s="412" t="s">
        <v>783</v>
      </c>
      <c r="D806" s="412" t="s">
        <v>187</v>
      </c>
      <c r="E806" s="412"/>
      <c r="F806" s="369"/>
      <c r="G806" s="312">
        <f>G807+G809</f>
        <v>20</v>
      </c>
      <c r="H806" s="312">
        <f>H807+H809</f>
        <v>20</v>
      </c>
      <c r="I806" s="314">
        <f>I807+I809</f>
        <v>20</v>
      </c>
    </row>
    <row r="807" spans="1:9" ht="12.75">
      <c r="A807" s="469">
        <v>796</v>
      </c>
      <c r="B807" s="414" t="s">
        <v>37</v>
      </c>
      <c r="C807" s="412" t="s">
        <v>783</v>
      </c>
      <c r="D807" s="472" t="s">
        <v>187</v>
      </c>
      <c r="E807" s="472" t="s">
        <v>11</v>
      </c>
      <c r="F807" s="472" t="s">
        <v>8</v>
      </c>
      <c r="G807" s="363">
        <f>G808</f>
        <v>10</v>
      </c>
      <c r="H807" s="363">
        <f>H808</f>
        <v>10</v>
      </c>
      <c r="I807" s="364">
        <f>I808</f>
        <v>10</v>
      </c>
    </row>
    <row r="808" spans="1:9" ht="12.75">
      <c r="A808" s="469">
        <v>797</v>
      </c>
      <c r="B808" s="414" t="s">
        <v>26</v>
      </c>
      <c r="C808" s="412" t="s">
        <v>783</v>
      </c>
      <c r="D808" s="472" t="s">
        <v>187</v>
      </c>
      <c r="E808" s="472" t="s">
        <v>11</v>
      </c>
      <c r="F808" s="472" t="s">
        <v>65</v>
      </c>
      <c r="G808" s="363">
        <v>10</v>
      </c>
      <c r="H808" s="363">
        <v>10</v>
      </c>
      <c r="I808" s="364">
        <v>10</v>
      </c>
    </row>
    <row r="809" spans="1:9" ht="12.75">
      <c r="A809" s="469">
        <v>798</v>
      </c>
      <c r="B809" s="493" t="s">
        <v>95</v>
      </c>
      <c r="C809" s="412" t="s">
        <v>783</v>
      </c>
      <c r="D809" s="472" t="s">
        <v>187</v>
      </c>
      <c r="E809" s="472" t="s">
        <v>148</v>
      </c>
      <c r="F809" s="472" t="s">
        <v>8</v>
      </c>
      <c r="G809" s="363">
        <f>G810</f>
        <v>10</v>
      </c>
      <c r="H809" s="363">
        <f>H810</f>
        <v>10</v>
      </c>
      <c r="I809" s="364">
        <f>I810</f>
        <v>10</v>
      </c>
    </row>
    <row r="810" spans="1:9" ht="12.75">
      <c r="A810" s="469">
        <v>799</v>
      </c>
      <c r="B810" s="493" t="s">
        <v>137</v>
      </c>
      <c r="C810" s="412" t="s">
        <v>783</v>
      </c>
      <c r="D810" s="472" t="s">
        <v>187</v>
      </c>
      <c r="E810" s="472" t="s">
        <v>148</v>
      </c>
      <c r="F810" s="472" t="s">
        <v>148</v>
      </c>
      <c r="G810" s="363">
        <v>10</v>
      </c>
      <c r="H810" s="363">
        <v>10</v>
      </c>
      <c r="I810" s="364">
        <v>10</v>
      </c>
    </row>
    <row r="811" spans="1:9" ht="42" customHeight="1">
      <c r="A811" s="469">
        <v>800</v>
      </c>
      <c r="B811" s="485" t="s">
        <v>470</v>
      </c>
      <c r="C811" s="472" t="s">
        <v>469</v>
      </c>
      <c r="D811" s="472"/>
      <c r="E811" s="472"/>
      <c r="F811" s="476"/>
      <c r="G811" s="363">
        <f>G812+G816</f>
        <v>913.8589999999999</v>
      </c>
      <c r="H811" s="363">
        <f>H812+H816</f>
        <v>913.8589999999999</v>
      </c>
      <c r="I811" s="364">
        <f>I812+I816</f>
        <v>913.8589999999999</v>
      </c>
    </row>
    <row r="812" spans="1:9" ht="38.25">
      <c r="A812" s="469">
        <v>801</v>
      </c>
      <c r="B812" s="475" t="s">
        <v>180</v>
      </c>
      <c r="C812" s="472" t="s">
        <v>469</v>
      </c>
      <c r="D812" s="472" t="s">
        <v>170</v>
      </c>
      <c r="E812" s="472"/>
      <c r="F812" s="476"/>
      <c r="G812" s="363">
        <f>G813</f>
        <v>905.963</v>
      </c>
      <c r="H812" s="363">
        <f aca="true" t="shared" si="155" ref="H812:I814">H813</f>
        <v>905.963</v>
      </c>
      <c r="I812" s="364">
        <f t="shared" si="155"/>
        <v>905.963</v>
      </c>
    </row>
    <row r="813" spans="1:9" ht="12.75">
      <c r="A813" s="469">
        <v>802</v>
      </c>
      <c r="B813" s="487" t="s">
        <v>195</v>
      </c>
      <c r="C813" s="472" t="s">
        <v>469</v>
      </c>
      <c r="D813" s="472" t="s">
        <v>140</v>
      </c>
      <c r="E813" s="472"/>
      <c r="F813" s="476"/>
      <c r="G813" s="363">
        <f>G814</f>
        <v>905.963</v>
      </c>
      <c r="H813" s="363">
        <f t="shared" si="155"/>
        <v>905.963</v>
      </c>
      <c r="I813" s="364">
        <f t="shared" si="155"/>
        <v>905.963</v>
      </c>
    </row>
    <row r="814" spans="1:9" ht="12.75">
      <c r="A814" s="469">
        <v>803</v>
      </c>
      <c r="B814" s="414" t="s">
        <v>37</v>
      </c>
      <c r="C814" s="472" t="s">
        <v>469</v>
      </c>
      <c r="D814" s="472" t="s">
        <v>140</v>
      </c>
      <c r="E814" s="472" t="s">
        <v>11</v>
      </c>
      <c r="F814" s="472" t="s">
        <v>8</v>
      </c>
      <c r="G814" s="363">
        <f>G815</f>
        <v>905.963</v>
      </c>
      <c r="H814" s="363">
        <f t="shared" si="155"/>
        <v>905.963</v>
      </c>
      <c r="I814" s="364">
        <f t="shared" si="155"/>
        <v>905.963</v>
      </c>
    </row>
    <row r="815" spans="1:9" ht="12.75">
      <c r="A815" s="469">
        <v>804</v>
      </c>
      <c r="B815" s="414" t="s">
        <v>26</v>
      </c>
      <c r="C815" s="472" t="s">
        <v>469</v>
      </c>
      <c r="D815" s="472" t="s">
        <v>140</v>
      </c>
      <c r="E815" s="472" t="s">
        <v>11</v>
      </c>
      <c r="F815" s="472" t="s">
        <v>65</v>
      </c>
      <c r="G815" s="363">
        <v>905.963</v>
      </c>
      <c r="H815" s="363">
        <v>905.963</v>
      </c>
      <c r="I815" s="364">
        <v>905.963</v>
      </c>
    </row>
    <row r="816" spans="1:9" ht="25.5">
      <c r="A816" s="469">
        <v>805</v>
      </c>
      <c r="B816" s="473" t="s">
        <v>510</v>
      </c>
      <c r="C816" s="472" t="s">
        <v>469</v>
      </c>
      <c r="D816" s="472" t="s">
        <v>182</v>
      </c>
      <c r="E816" s="472"/>
      <c r="F816" s="476"/>
      <c r="G816" s="363">
        <f>G817</f>
        <v>7.896</v>
      </c>
      <c r="H816" s="363">
        <f aca="true" t="shared" si="156" ref="H816:I818">H817</f>
        <v>7.896</v>
      </c>
      <c r="I816" s="364">
        <f t="shared" si="156"/>
        <v>7.896</v>
      </c>
    </row>
    <row r="817" spans="1:9" ht="25.5">
      <c r="A817" s="469">
        <v>806</v>
      </c>
      <c r="B817" s="473" t="s">
        <v>196</v>
      </c>
      <c r="C817" s="472" t="s">
        <v>469</v>
      </c>
      <c r="D817" s="472" t="s">
        <v>183</v>
      </c>
      <c r="E817" s="472"/>
      <c r="F817" s="476"/>
      <c r="G817" s="363">
        <f>G818</f>
        <v>7.896</v>
      </c>
      <c r="H817" s="363">
        <f t="shared" si="156"/>
        <v>7.896</v>
      </c>
      <c r="I817" s="364">
        <f t="shared" si="156"/>
        <v>7.896</v>
      </c>
    </row>
    <row r="818" spans="1:9" ht="12.75">
      <c r="A818" s="469">
        <v>807</v>
      </c>
      <c r="B818" s="414" t="s">
        <v>37</v>
      </c>
      <c r="C818" s="472" t="s">
        <v>469</v>
      </c>
      <c r="D818" s="472" t="s">
        <v>183</v>
      </c>
      <c r="E818" s="472" t="s">
        <v>11</v>
      </c>
      <c r="F818" s="472" t="s">
        <v>8</v>
      </c>
      <c r="G818" s="363">
        <f>G819</f>
        <v>7.896</v>
      </c>
      <c r="H818" s="363">
        <f t="shared" si="156"/>
        <v>7.896</v>
      </c>
      <c r="I818" s="364">
        <f t="shared" si="156"/>
        <v>7.896</v>
      </c>
    </row>
    <row r="819" spans="1:9" ht="12.75">
      <c r="A819" s="469">
        <v>808</v>
      </c>
      <c r="B819" s="414" t="s">
        <v>26</v>
      </c>
      <c r="C819" s="472" t="s">
        <v>469</v>
      </c>
      <c r="D819" s="472" t="s">
        <v>183</v>
      </c>
      <c r="E819" s="472" t="s">
        <v>11</v>
      </c>
      <c r="F819" s="472" t="s">
        <v>65</v>
      </c>
      <c r="G819" s="363">
        <v>7.896</v>
      </c>
      <c r="H819" s="363">
        <v>7.896</v>
      </c>
      <c r="I819" s="364">
        <v>7.896</v>
      </c>
    </row>
    <row r="820" spans="1:9" ht="42.75" customHeight="1">
      <c r="A820" s="469">
        <v>809</v>
      </c>
      <c r="B820" s="485" t="s">
        <v>475</v>
      </c>
      <c r="C820" s="472" t="s">
        <v>471</v>
      </c>
      <c r="D820" s="472"/>
      <c r="E820" s="472"/>
      <c r="F820" s="476"/>
      <c r="G820" s="363">
        <f>G821+G825</f>
        <v>540.822</v>
      </c>
      <c r="H820" s="363">
        <f>H821+H825</f>
        <v>540.822</v>
      </c>
      <c r="I820" s="364">
        <f>I821+I825</f>
        <v>540.822</v>
      </c>
    </row>
    <row r="821" spans="1:9" ht="38.25">
      <c r="A821" s="469">
        <v>810</v>
      </c>
      <c r="B821" s="475" t="s">
        <v>180</v>
      </c>
      <c r="C821" s="472" t="s">
        <v>471</v>
      </c>
      <c r="D821" s="472" t="s">
        <v>170</v>
      </c>
      <c r="E821" s="472"/>
      <c r="F821" s="476"/>
      <c r="G821" s="363">
        <f>G822</f>
        <v>532.919</v>
      </c>
      <c r="H821" s="363">
        <f aca="true" t="shared" si="157" ref="H821:I823">H822</f>
        <v>532.919</v>
      </c>
      <c r="I821" s="364">
        <f t="shared" si="157"/>
        <v>532.919</v>
      </c>
    </row>
    <row r="822" spans="1:9" ht="12.75">
      <c r="A822" s="469">
        <v>811</v>
      </c>
      <c r="B822" s="487" t="s">
        <v>195</v>
      </c>
      <c r="C822" s="472" t="s">
        <v>471</v>
      </c>
      <c r="D822" s="472" t="s">
        <v>140</v>
      </c>
      <c r="E822" s="472"/>
      <c r="F822" s="476"/>
      <c r="G822" s="363">
        <f>G823</f>
        <v>532.919</v>
      </c>
      <c r="H822" s="363">
        <f t="shared" si="157"/>
        <v>532.919</v>
      </c>
      <c r="I822" s="364">
        <f t="shared" si="157"/>
        <v>532.919</v>
      </c>
    </row>
    <row r="823" spans="1:9" ht="12.75">
      <c r="A823" s="469">
        <v>812</v>
      </c>
      <c r="B823" s="414" t="s">
        <v>37</v>
      </c>
      <c r="C823" s="472" t="s">
        <v>471</v>
      </c>
      <c r="D823" s="472" t="s">
        <v>140</v>
      </c>
      <c r="E823" s="472" t="s">
        <v>11</v>
      </c>
      <c r="F823" s="472" t="s">
        <v>8</v>
      </c>
      <c r="G823" s="363">
        <f>G824</f>
        <v>532.919</v>
      </c>
      <c r="H823" s="363">
        <f t="shared" si="157"/>
        <v>532.919</v>
      </c>
      <c r="I823" s="364">
        <f t="shared" si="157"/>
        <v>532.919</v>
      </c>
    </row>
    <row r="824" spans="1:9" ht="12.75">
      <c r="A824" s="469">
        <v>813</v>
      </c>
      <c r="B824" s="414" t="s">
        <v>26</v>
      </c>
      <c r="C824" s="472" t="s">
        <v>471</v>
      </c>
      <c r="D824" s="472" t="s">
        <v>140</v>
      </c>
      <c r="E824" s="472" t="s">
        <v>11</v>
      </c>
      <c r="F824" s="472" t="s">
        <v>65</v>
      </c>
      <c r="G824" s="363">
        <v>532.919</v>
      </c>
      <c r="H824" s="363">
        <v>532.919</v>
      </c>
      <c r="I824" s="364">
        <v>532.919</v>
      </c>
    </row>
    <row r="825" spans="1:9" ht="25.5">
      <c r="A825" s="469">
        <v>814</v>
      </c>
      <c r="B825" s="473" t="s">
        <v>510</v>
      </c>
      <c r="C825" s="472" t="s">
        <v>471</v>
      </c>
      <c r="D825" s="472" t="s">
        <v>182</v>
      </c>
      <c r="E825" s="472"/>
      <c r="F825" s="476"/>
      <c r="G825" s="363">
        <f>G826</f>
        <v>7.903</v>
      </c>
      <c r="H825" s="363">
        <f aca="true" t="shared" si="158" ref="H825:I827">H826</f>
        <v>7.903</v>
      </c>
      <c r="I825" s="364">
        <f t="shared" si="158"/>
        <v>7.903</v>
      </c>
    </row>
    <row r="826" spans="1:9" ht="25.5">
      <c r="A826" s="469">
        <v>815</v>
      </c>
      <c r="B826" s="473" t="s">
        <v>196</v>
      </c>
      <c r="C826" s="472" t="s">
        <v>471</v>
      </c>
      <c r="D826" s="472" t="s">
        <v>183</v>
      </c>
      <c r="E826" s="472"/>
      <c r="F826" s="476"/>
      <c r="G826" s="363">
        <f>G827</f>
        <v>7.903</v>
      </c>
      <c r="H826" s="363">
        <f t="shared" si="158"/>
        <v>7.903</v>
      </c>
      <c r="I826" s="364">
        <f t="shared" si="158"/>
        <v>7.903</v>
      </c>
    </row>
    <row r="827" spans="1:9" ht="12.75">
      <c r="A827" s="469">
        <v>816</v>
      </c>
      <c r="B827" s="414" t="s">
        <v>37</v>
      </c>
      <c r="C827" s="472" t="s">
        <v>471</v>
      </c>
      <c r="D827" s="472" t="s">
        <v>183</v>
      </c>
      <c r="E827" s="472" t="s">
        <v>11</v>
      </c>
      <c r="F827" s="472" t="s">
        <v>8</v>
      </c>
      <c r="G827" s="363">
        <f>G828</f>
        <v>7.903</v>
      </c>
      <c r="H827" s="363">
        <f t="shared" si="158"/>
        <v>7.903</v>
      </c>
      <c r="I827" s="364">
        <f t="shared" si="158"/>
        <v>7.903</v>
      </c>
    </row>
    <row r="828" spans="1:9" ht="12.75">
      <c r="A828" s="469">
        <v>817</v>
      </c>
      <c r="B828" s="414" t="s">
        <v>26</v>
      </c>
      <c r="C828" s="472" t="s">
        <v>471</v>
      </c>
      <c r="D828" s="472" t="s">
        <v>183</v>
      </c>
      <c r="E828" s="472" t="s">
        <v>11</v>
      </c>
      <c r="F828" s="472" t="s">
        <v>65</v>
      </c>
      <c r="G828" s="363">
        <v>7.903</v>
      </c>
      <c r="H828" s="363">
        <v>7.903</v>
      </c>
      <c r="I828" s="364">
        <v>7.903</v>
      </c>
    </row>
    <row r="829" spans="1:9" ht="39" customHeight="1">
      <c r="A829" s="469">
        <v>818</v>
      </c>
      <c r="B829" s="485" t="s">
        <v>476</v>
      </c>
      <c r="C829" s="472" t="s">
        <v>472</v>
      </c>
      <c r="D829" s="472"/>
      <c r="E829" s="472"/>
      <c r="F829" s="476"/>
      <c r="G829" s="363">
        <f>G830+G834</f>
        <v>4254.47</v>
      </c>
      <c r="H829" s="363">
        <f>H830+H834</f>
        <v>4254.47</v>
      </c>
      <c r="I829" s="364">
        <f>I830+I834</f>
        <v>4254.47</v>
      </c>
    </row>
    <row r="830" spans="1:9" ht="38.25">
      <c r="A830" s="469">
        <v>819</v>
      </c>
      <c r="B830" s="475" t="s">
        <v>180</v>
      </c>
      <c r="C830" s="472" t="s">
        <v>472</v>
      </c>
      <c r="D830" s="472" t="s">
        <v>170</v>
      </c>
      <c r="E830" s="472"/>
      <c r="F830" s="476"/>
      <c r="G830" s="363">
        <f>G831</f>
        <v>4246.67</v>
      </c>
      <c r="H830" s="363">
        <f aca="true" t="shared" si="159" ref="H830:I832">H831</f>
        <v>4246.67</v>
      </c>
      <c r="I830" s="364">
        <f t="shared" si="159"/>
        <v>4246.67</v>
      </c>
    </row>
    <row r="831" spans="1:9" ht="12.75">
      <c r="A831" s="469">
        <v>820</v>
      </c>
      <c r="B831" s="487" t="s">
        <v>195</v>
      </c>
      <c r="C831" s="472" t="s">
        <v>472</v>
      </c>
      <c r="D831" s="472" t="s">
        <v>140</v>
      </c>
      <c r="E831" s="472"/>
      <c r="F831" s="476"/>
      <c r="G831" s="363">
        <f>G832</f>
        <v>4246.67</v>
      </c>
      <c r="H831" s="363">
        <f t="shared" si="159"/>
        <v>4246.67</v>
      </c>
      <c r="I831" s="364">
        <f t="shared" si="159"/>
        <v>4246.67</v>
      </c>
    </row>
    <row r="832" spans="1:9" ht="12.75">
      <c r="A832" s="469">
        <v>821</v>
      </c>
      <c r="B832" s="414" t="s">
        <v>37</v>
      </c>
      <c r="C832" s="472" t="s">
        <v>472</v>
      </c>
      <c r="D832" s="472" t="s">
        <v>140</v>
      </c>
      <c r="E832" s="472" t="s">
        <v>11</v>
      </c>
      <c r="F832" s="472" t="s">
        <v>8</v>
      </c>
      <c r="G832" s="363">
        <f>G833</f>
        <v>4246.67</v>
      </c>
      <c r="H832" s="363">
        <f t="shared" si="159"/>
        <v>4246.67</v>
      </c>
      <c r="I832" s="364">
        <f t="shared" si="159"/>
        <v>4246.67</v>
      </c>
    </row>
    <row r="833" spans="1:9" ht="12.75">
      <c r="A833" s="469">
        <v>822</v>
      </c>
      <c r="B833" s="414" t="s">
        <v>26</v>
      </c>
      <c r="C833" s="472" t="s">
        <v>472</v>
      </c>
      <c r="D833" s="472" t="s">
        <v>140</v>
      </c>
      <c r="E833" s="472" t="s">
        <v>11</v>
      </c>
      <c r="F833" s="472" t="s">
        <v>65</v>
      </c>
      <c r="G833" s="363">
        <v>4246.67</v>
      </c>
      <c r="H833" s="363">
        <v>4246.67</v>
      </c>
      <c r="I833" s="364">
        <v>4246.67</v>
      </c>
    </row>
    <row r="834" spans="1:9" ht="25.5">
      <c r="A834" s="469">
        <v>823</v>
      </c>
      <c r="B834" s="473" t="s">
        <v>510</v>
      </c>
      <c r="C834" s="472" t="s">
        <v>472</v>
      </c>
      <c r="D834" s="472" t="s">
        <v>182</v>
      </c>
      <c r="E834" s="472"/>
      <c r="F834" s="476"/>
      <c r="G834" s="363">
        <f>G835</f>
        <v>7.8</v>
      </c>
      <c r="H834" s="363">
        <f aca="true" t="shared" si="160" ref="H834:I836">H835</f>
        <v>7.8</v>
      </c>
      <c r="I834" s="364">
        <f t="shared" si="160"/>
        <v>7.8</v>
      </c>
    </row>
    <row r="835" spans="1:9" ht="25.5">
      <c r="A835" s="469">
        <v>824</v>
      </c>
      <c r="B835" s="473" t="s">
        <v>196</v>
      </c>
      <c r="C835" s="472" t="s">
        <v>472</v>
      </c>
      <c r="D835" s="472" t="s">
        <v>183</v>
      </c>
      <c r="E835" s="472"/>
      <c r="F835" s="476"/>
      <c r="G835" s="363">
        <f>G836</f>
        <v>7.8</v>
      </c>
      <c r="H835" s="363">
        <f t="shared" si="160"/>
        <v>7.8</v>
      </c>
      <c r="I835" s="364">
        <f t="shared" si="160"/>
        <v>7.8</v>
      </c>
    </row>
    <row r="836" spans="1:9" ht="12.75">
      <c r="A836" s="469">
        <v>825</v>
      </c>
      <c r="B836" s="414" t="s">
        <v>37</v>
      </c>
      <c r="C836" s="472" t="s">
        <v>472</v>
      </c>
      <c r="D836" s="472" t="s">
        <v>183</v>
      </c>
      <c r="E836" s="472" t="s">
        <v>11</v>
      </c>
      <c r="F836" s="472" t="s">
        <v>8</v>
      </c>
      <c r="G836" s="363">
        <f>G837</f>
        <v>7.8</v>
      </c>
      <c r="H836" s="363">
        <f t="shared" si="160"/>
        <v>7.8</v>
      </c>
      <c r="I836" s="364">
        <f t="shared" si="160"/>
        <v>7.8</v>
      </c>
    </row>
    <row r="837" spans="1:9" ht="12.75">
      <c r="A837" s="469">
        <v>826</v>
      </c>
      <c r="B837" s="414" t="s">
        <v>26</v>
      </c>
      <c r="C837" s="472" t="s">
        <v>472</v>
      </c>
      <c r="D837" s="472" t="s">
        <v>183</v>
      </c>
      <c r="E837" s="472" t="s">
        <v>11</v>
      </c>
      <c r="F837" s="472" t="s">
        <v>65</v>
      </c>
      <c r="G837" s="363">
        <v>7.8</v>
      </c>
      <c r="H837" s="363">
        <v>7.8</v>
      </c>
      <c r="I837" s="364">
        <v>7.8</v>
      </c>
    </row>
    <row r="838" spans="1:9" ht="26.25" customHeight="1">
      <c r="A838" s="469">
        <v>827</v>
      </c>
      <c r="B838" s="485" t="s">
        <v>477</v>
      </c>
      <c r="C838" s="472" t="s">
        <v>473</v>
      </c>
      <c r="D838" s="472"/>
      <c r="E838" s="472"/>
      <c r="F838" s="476"/>
      <c r="G838" s="363">
        <f>G839+G843</f>
        <v>1713.244</v>
      </c>
      <c r="H838" s="363">
        <f>H839+H843</f>
        <v>1713.244</v>
      </c>
      <c r="I838" s="364">
        <f>I839+I843</f>
        <v>1713.244</v>
      </c>
    </row>
    <row r="839" spans="1:9" ht="38.25">
      <c r="A839" s="469">
        <v>828</v>
      </c>
      <c r="B839" s="475" t="s">
        <v>180</v>
      </c>
      <c r="C839" s="472" t="s">
        <v>473</v>
      </c>
      <c r="D839" s="472" t="s">
        <v>170</v>
      </c>
      <c r="E839" s="472"/>
      <c r="F839" s="476"/>
      <c r="G839" s="363">
        <f>G840</f>
        <v>1705.341</v>
      </c>
      <c r="H839" s="363">
        <f aca="true" t="shared" si="161" ref="H839:I841">H840</f>
        <v>1705.341</v>
      </c>
      <c r="I839" s="364">
        <f t="shared" si="161"/>
        <v>1705.341</v>
      </c>
    </row>
    <row r="840" spans="1:9" ht="12.75">
      <c r="A840" s="469">
        <v>829</v>
      </c>
      <c r="B840" s="487" t="s">
        <v>195</v>
      </c>
      <c r="C840" s="472" t="s">
        <v>473</v>
      </c>
      <c r="D840" s="472" t="s">
        <v>140</v>
      </c>
      <c r="E840" s="472"/>
      <c r="F840" s="476"/>
      <c r="G840" s="363">
        <f>G841</f>
        <v>1705.341</v>
      </c>
      <c r="H840" s="363">
        <f t="shared" si="161"/>
        <v>1705.341</v>
      </c>
      <c r="I840" s="364">
        <f t="shared" si="161"/>
        <v>1705.341</v>
      </c>
    </row>
    <row r="841" spans="1:9" ht="12.75">
      <c r="A841" s="469">
        <v>830</v>
      </c>
      <c r="B841" s="414" t="s">
        <v>37</v>
      </c>
      <c r="C841" s="472" t="s">
        <v>473</v>
      </c>
      <c r="D841" s="472" t="s">
        <v>140</v>
      </c>
      <c r="E841" s="472" t="s">
        <v>11</v>
      </c>
      <c r="F841" s="472" t="s">
        <v>8</v>
      </c>
      <c r="G841" s="363">
        <f>G842</f>
        <v>1705.341</v>
      </c>
      <c r="H841" s="363">
        <f t="shared" si="161"/>
        <v>1705.341</v>
      </c>
      <c r="I841" s="364">
        <f t="shared" si="161"/>
        <v>1705.341</v>
      </c>
    </row>
    <row r="842" spans="1:9" ht="12.75">
      <c r="A842" s="469">
        <v>831</v>
      </c>
      <c r="B842" s="414" t="s">
        <v>26</v>
      </c>
      <c r="C842" s="472" t="s">
        <v>473</v>
      </c>
      <c r="D842" s="472" t="s">
        <v>140</v>
      </c>
      <c r="E842" s="472" t="s">
        <v>11</v>
      </c>
      <c r="F842" s="472" t="s">
        <v>65</v>
      </c>
      <c r="G842" s="363">
        <v>1705.341</v>
      </c>
      <c r="H842" s="363">
        <v>1705.341</v>
      </c>
      <c r="I842" s="364">
        <v>1705.341</v>
      </c>
    </row>
    <row r="843" spans="1:9" ht="25.5">
      <c r="A843" s="469">
        <v>832</v>
      </c>
      <c r="B843" s="473" t="s">
        <v>510</v>
      </c>
      <c r="C843" s="472" t="s">
        <v>473</v>
      </c>
      <c r="D843" s="472" t="s">
        <v>182</v>
      </c>
      <c r="E843" s="472"/>
      <c r="F843" s="476"/>
      <c r="G843" s="363">
        <f>G844</f>
        <v>7.903</v>
      </c>
      <c r="H843" s="363">
        <f aca="true" t="shared" si="162" ref="H843:I845">H844</f>
        <v>7.903</v>
      </c>
      <c r="I843" s="364">
        <f t="shared" si="162"/>
        <v>7.903</v>
      </c>
    </row>
    <row r="844" spans="1:9" ht="25.5">
      <c r="A844" s="469">
        <v>833</v>
      </c>
      <c r="B844" s="473" t="s">
        <v>196</v>
      </c>
      <c r="C844" s="472" t="s">
        <v>473</v>
      </c>
      <c r="D844" s="472" t="s">
        <v>183</v>
      </c>
      <c r="E844" s="472"/>
      <c r="F844" s="476"/>
      <c r="G844" s="363">
        <f>G845</f>
        <v>7.903</v>
      </c>
      <c r="H844" s="363">
        <f t="shared" si="162"/>
        <v>7.903</v>
      </c>
      <c r="I844" s="364">
        <f t="shared" si="162"/>
        <v>7.903</v>
      </c>
    </row>
    <row r="845" spans="1:9" ht="12.75">
      <c r="A845" s="469">
        <v>834</v>
      </c>
      <c r="B845" s="414" t="s">
        <v>37</v>
      </c>
      <c r="C845" s="472" t="s">
        <v>473</v>
      </c>
      <c r="D845" s="472" t="s">
        <v>183</v>
      </c>
      <c r="E845" s="472" t="s">
        <v>11</v>
      </c>
      <c r="F845" s="472" t="s">
        <v>8</v>
      </c>
      <c r="G845" s="363">
        <f>G846</f>
        <v>7.903</v>
      </c>
      <c r="H845" s="363">
        <f t="shared" si="162"/>
        <v>7.903</v>
      </c>
      <c r="I845" s="364">
        <f t="shared" si="162"/>
        <v>7.903</v>
      </c>
    </row>
    <row r="846" spans="1:9" ht="12.75">
      <c r="A846" s="469">
        <v>835</v>
      </c>
      <c r="B846" s="414" t="s">
        <v>26</v>
      </c>
      <c r="C846" s="472" t="s">
        <v>473</v>
      </c>
      <c r="D846" s="472" t="s">
        <v>183</v>
      </c>
      <c r="E846" s="472" t="s">
        <v>11</v>
      </c>
      <c r="F846" s="472" t="s">
        <v>65</v>
      </c>
      <c r="G846" s="363">
        <v>7.903</v>
      </c>
      <c r="H846" s="363">
        <v>7.903</v>
      </c>
      <c r="I846" s="364">
        <v>7.903</v>
      </c>
    </row>
    <row r="847" spans="1:9" ht="43.5" customHeight="1">
      <c r="A847" s="469">
        <v>836</v>
      </c>
      <c r="B847" s="485" t="s">
        <v>478</v>
      </c>
      <c r="C847" s="472" t="s">
        <v>474</v>
      </c>
      <c r="D847" s="472"/>
      <c r="E847" s="472"/>
      <c r="F847" s="476"/>
      <c r="G847" s="363">
        <f>G848+G852</f>
        <v>940.5129999999999</v>
      </c>
      <c r="H847" s="363">
        <f>H848+H852</f>
        <v>940.5129999999999</v>
      </c>
      <c r="I847" s="364">
        <f>I848+I852</f>
        <v>940.5129999999999</v>
      </c>
    </row>
    <row r="848" spans="1:9" ht="38.25">
      <c r="A848" s="469">
        <v>837</v>
      </c>
      <c r="B848" s="475" t="s">
        <v>180</v>
      </c>
      <c r="C848" s="472" t="s">
        <v>474</v>
      </c>
      <c r="D848" s="472" t="s">
        <v>170</v>
      </c>
      <c r="E848" s="472"/>
      <c r="F848" s="476"/>
      <c r="G848" s="363">
        <f>G849</f>
        <v>932.608</v>
      </c>
      <c r="H848" s="363">
        <f aca="true" t="shared" si="163" ref="H848:I850">H849</f>
        <v>932.608</v>
      </c>
      <c r="I848" s="364">
        <f t="shared" si="163"/>
        <v>932.608</v>
      </c>
    </row>
    <row r="849" spans="1:9" ht="12.75">
      <c r="A849" s="469">
        <v>838</v>
      </c>
      <c r="B849" s="487" t="s">
        <v>195</v>
      </c>
      <c r="C849" s="472" t="s">
        <v>474</v>
      </c>
      <c r="D849" s="472" t="s">
        <v>140</v>
      </c>
      <c r="E849" s="472"/>
      <c r="F849" s="476"/>
      <c r="G849" s="363">
        <f>G850</f>
        <v>932.608</v>
      </c>
      <c r="H849" s="363">
        <f t="shared" si="163"/>
        <v>932.608</v>
      </c>
      <c r="I849" s="364">
        <f t="shared" si="163"/>
        <v>932.608</v>
      </c>
    </row>
    <row r="850" spans="1:9" ht="12.75">
      <c r="A850" s="469">
        <v>839</v>
      </c>
      <c r="B850" s="414" t="s">
        <v>37</v>
      </c>
      <c r="C850" s="472" t="s">
        <v>474</v>
      </c>
      <c r="D850" s="472" t="s">
        <v>140</v>
      </c>
      <c r="E850" s="472" t="s">
        <v>11</v>
      </c>
      <c r="F850" s="472" t="s">
        <v>8</v>
      </c>
      <c r="G850" s="363">
        <f>G851</f>
        <v>932.608</v>
      </c>
      <c r="H850" s="363">
        <f t="shared" si="163"/>
        <v>932.608</v>
      </c>
      <c r="I850" s="364">
        <f t="shared" si="163"/>
        <v>932.608</v>
      </c>
    </row>
    <row r="851" spans="1:9" ht="12.75">
      <c r="A851" s="469">
        <v>840</v>
      </c>
      <c r="B851" s="414" t="s">
        <v>26</v>
      </c>
      <c r="C851" s="472" t="s">
        <v>474</v>
      </c>
      <c r="D851" s="472" t="s">
        <v>140</v>
      </c>
      <c r="E851" s="472" t="s">
        <v>11</v>
      </c>
      <c r="F851" s="472" t="s">
        <v>65</v>
      </c>
      <c r="G851" s="363">
        <v>932.608</v>
      </c>
      <c r="H851" s="363">
        <v>932.608</v>
      </c>
      <c r="I851" s="364">
        <v>932.608</v>
      </c>
    </row>
    <row r="852" spans="1:9" ht="28.5" customHeight="1">
      <c r="A852" s="469">
        <v>841</v>
      </c>
      <c r="B852" s="473" t="s">
        <v>510</v>
      </c>
      <c r="C852" s="472" t="s">
        <v>474</v>
      </c>
      <c r="D852" s="472" t="s">
        <v>182</v>
      </c>
      <c r="E852" s="472"/>
      <c r="F852" s="476"/>
      <c r="G852" s="363">
        <f>G853</f>
        <v>7.905</v>
      </c>
      <c r="H852" s="363">
        <f aca="true" t="shared" si="164" ref="H852:I854">H853</f>
        <v>7.905</v>
      </c>
      <c r="I852" s="364">
        <f t="shared" si="164"/>
        <v>7.905</v>
      </c>
    </row>
    <row r="853" spans="1:9" ht="25.5">
      <c r="A853" s="469">
        <v>842</v>
      </c>
      <c r="B853" s="473" t="s">
        <v>196</v>
      </c>
      <c r="C853" s="472" t="s">
        <v>474</v>
      </c>
      <c r="D853" s="472" t="s">
        <v>183</v>
      </c>
      <c r="E853" s="472"/>
      <c r="F853" s="476"/>
      <c r="G853" s="363">
        <f>G854</f>
        <v>7.905</v>
      </c>
      <c r="H853" s="363">
        <f t="shared" si="164"/>
        <v>7.905</v>
      </c>
      <c r="I853" s="364">
        <f t="shared" si="164"/>
        <v>7.905</v>
      </c>
    </row>
    <row r="854" spans="1:9" ht="12.75">
      <c r="A854" s="469">
        <v>843</v>
      </c>
      <c r="B854" s="414" t="s">
        <v>37</v>
      </c>
      <c r="C854" s="472" t="s">
        <v>474</v>
      </c>
      <c r="D854" s="472" t="s">
        <v>183</v>
      </c>
      <c r="E854" s="472" t="s">
        <v>11</v>
      </c>
      <c r="F854" s="472" t="s">
        <v>8</v>
      </c>
      <c r="G854" s="363">
        <f>G855</f>
        <v>7.905</v>
      </c>
      <c r="H854" s="363">
        <f t="shared" si="164"/>
        <v>7.905</v>
      </c>
      <c r="I854" s="364">
        <f t="shared" si="164"/>
        <v>7.905</v>
      </c>
    </row>
    <row r="855" spans="1:9" ht="12.75">
      <c r="A855" s="469">
        <v>844</v>
      </c>
      <c r="B855" s="414" t="s">
        <v>26</v>
      </c>
      <c r="C855" s="472" t="s">
        <v>474</v>
      </c>
      <c r="D855" s="472" t="s">
        <v>183</v>
      </c>
      <c r="E855" s="472" t="s">
        <v>11</v>
      </c>
      <c r="F855" s="472" t="s">
        <v>65</v>
      </c>
      <c r="G855" s="363">
        <v>7.905</v>
      </c>
      <c r="H855" s="363">
        <v>7.905</v>
      </c>
      <c r="I855" s="364">
        <v>7.905</v>
      </c>
    </row>
    <row r="856" spans="1:9" ht="42.75" customHeight="1">
      <c r="A856" s="469">
        <v>845</v>
      </c>
      <c r="B856" s="485" t="s">
        <v>480</v>
      </c>
      <c r="C856" s="472" t="s">
        <v>479</v>
      </c>
      <c r="D856" s="472"/>
      <c r="E856" s="472"/>
      <c r="F856" s="476"/>
      <c r="G856" s="363">
        <f>G857+G861</f>
        <v>3071.212</v>
      </c>
      <c r="H856" s="363">
        <f>H857+H861</f>
        <v>3071.212</v>
      </c>
      <c r="I856" s="364">
        <f>I857+I861</f>
        <v>3071.212</v>
      </c>
    </row>
    <row r="857" spans="1:9" ht="38.25">
      <c r="A857" s="469">
        <v>846</v>
      </c>
      <c r="B857" s="475" t="s">
        <v>180</v>
      </c>
      <c r="C857" s="472" t="s">
        <v>479</v>
      </c>
      <c r="D857" s="472" t="s">
        <v>170</v>
      </c>
      <c r="E857" s="472"/>
      <c r="F857" s="476"/>
      <c r="G857" s="363">
        <f>G858</f>
        <v>3055.402</v>
      </c>
      <c r="H857" s="363">
        <f aca="true" t="shared" si="165" ref="H857:I859">H858</f>
        <v>3055.402</v>
      </c>
      <c r="I857" s="364">
        <f t="shared" si="165"/>
        <v>3055.402</v>
      </c>
    </row>
    <row r="858" spans="1:9" ht="12.75">
      <c r="A858" s="469">
        <v>847</v>
      </c>
      <c r="B858" s="487" t="s">
        <v>195</v>
      </c>
      <c r="C858" s="472" t="s">
        <v>479</v>
      </c>
      <c r="D858" s="472" t="s">
        <v>140</v>
      </c>
      <c r="E858" s="472"/>
      <c r="F858" s="476"/>
      <c r="G858" s="363">
        <f>G859</f>
        <v>3055.402</v>
      </c>
      <c r="H858" s="363">
        <f t="shared" si="165"/>
        <v>3055.402</v>
      </c>
      <c r="I858" s="364">
        <f t="shared" si="165"/>
        <v>3055.402</v>
      </c>
    </row>
    <row r="859" spans="1:9" ht="12.75">
      <c r="A859" s="469">
        <v>848</v>
      </c>
      <c r="B859" s="414" t="s">
        <v>37</v>
      </c>
      <c r="C859" s="472" t="s">
        <v>479</v>
      </c>
      <c r="D859" s="472" t="s">
        <v>140</v>
      </c>
      <c r="E859" s="472" t="s">
        <v>11</v>
      </c>
      <c r="F859" s="472" t="s">
        <v>8</v>
      </c>
      <c r="G859" s="363">
        <f>G860</f>
        <v>3055.402</v>
      </c>
      <c r="H859" s="363">
        <f t="shared" si="165"/>
        <v>3055.402</v>
      </c>
      <c r="I859" s="364">
        <f t="shared" si="165"/>
        <v>3055.402</v>
      </c>
    </row>
    <row r="860" spans="1:9" ht="12.75">
      <c r="A860" s="469">
        <v>849</v>
      </c>
      <c r="B860" s="414" t="s">
        <v>26</v>
      </c>
      <c r="C860" s="472" t="s">
        <v>479</v>
      </c>
      <c r="D860" s="472" t="s">
        <v>140</v>
      </c>
      <c r="E860" s="472" t="s">
        <v>11</v>
      </c>
      <c r="F860" s="472" t="s">
        <v>65</v>
      </c>
      <c r="G860" s="363">
        <v>3055.402</v>
      </c>
      <c r="H860" s="363">
        <v>3055.402</v>
      </c>
      <c r="I860" s="364">
        <v>3055.402</v>
      </c>
    </row>
    <row r="861" spans="1:9" ht="27" customHeight="1">
      <c r="A861" s="469">
        <v>850</v>
      </c>
      <c r="B861" s="473" t="s">
        <v>510</v>
      </c>
      <c r="C861" s="472" t="s">
        <v>479</v>
      </c>
      <c r="D861" s="472" t="s">
        <v>182</v>
      </c>
      <c r="E861" s="472"/>
      <c r="F861" s="476"/>
      <c r="G861" s="363">
        <f>G862</f>
        <v>15.81</v>
      </c>
      <c r="H861" s="363">
        <f aca="true" t="shared" si="166" ref="H861:I863">H862</f>
        <v>15.81</v>
      </c>
      <c r="I861" s="364">
        <f t="shared" si="166"/>
        <v>15.81</v>
      </c>
    </row>
    <row r="862" spans="1:9" ht="25.5">
      <c r="A862" s="469">
        <v>851</v>
      </c>
      <c r="B862" s="473" t="s">
        <v>196</v>
      </c>
      <c r="C862" s="472" t="s">
        <v>479</v>
      </c>
      <c r="D862" s="472" t="s">
        <v>183</v>
      </c>
      <c r="E862" s="472"/>
      <c r="F862" s="476"/>
      <c r="G862" s="363">
        <f>G863</f>
        <v>15.81</v>
      </c>
      <c r="H862" s="363">
        <f t="shared" si="166"/>
        <v>15.81</v>
      </c>
      <c r="I862" s="364">
        <f t="shared" si="166"/>
        <v>15.81</v>
      </c>
    </row>
    <row r="863" spans="1:9" ht="12.75">
      <c r="A863" s="469">
        <v>852</v>
      </c>
      <c r="B863" s="414" t="s">
        <v>37</v>
      </c>
      <c r="C863" s="472" t="s">
        <v>479</v>
      </c>
      <c r="D863" s="472" t="s">
        <v>183</v>
      </c>
      <c r="E863" s="472" t="s">
        <v>11</v>
      </c>
      <c r="F863" s="472" t="s">
        <v>8</v>
      </c>
      <c r="G863" s="363">
        <f>G864</f>
        <v>15.81</v>
      </c>
      <c r="H863" s="363">
        <f t="shared" si="166"/>
        <v>15.81</v>
      </c>
      <c r="I863" s="364">
        <f t="shared" si="166"/>
        <v>15.81</v>
      </c>
    </row>
    <row r="864" spans="1:9" ht="12.75">
      <c r="A864" s="469">
        <v>853</v>
      </c>
      <c r="B864" s="414" t="s">
        <v>26</v>
      </c>
      <c r="C864" s="472" t="s">
        <v>479</v>
      </c>
      <c r="D864" s="472" t="s">
        <v>183</v>
      </c>
      <c r="E864" s="472" t="s">
        <v>11</v>
      </c>
      <c r="F864" s="472" t="s">
        <v>65</v>
      </c>
      <c r="G864" s="363">
        <v>15.81</v>
      </c>
      <c r="H864" s="363">
        <v>15.81</v>
      </c>
      <c r="I864" s="364">
        <v>15.81</v>
      </c>
    </row>
    <row r="865" spans="1:9" ht="25.5">
      <c r="A865" s="469">
        <v>854</v>
      </c>
      <c r="B865" s="414" t="s">
        <v>208</v>
      </c>
      <c r="C865" s="472" t="s">
        <v>357</v>
      </c>
      <c r="D865" s="472"/>
      <c r="E865" s="472"/>
      <c r="F865" s="472"/>
      <c r="G865" s="363">
        <f>G866+G875+G880+G889+G898+G907+G916+G925</f>
        <v>12136.199999999999</v>
      </c>
      <c r="H865" s="363">
        <f>H866+H875+H880+H889+H898+H907+H916+H925</f>
        <v>11495.9</v>
      </c>
      <c r="I865" s="364">
        <f>I866+I875+I880+I889+I898+I907+I916+I925</f>
        <v>11494.9</v>
      </c>
    </row>
    <row r="866" spans="1:9" ht="51">
      <c r="A866" s="469">
        <v>855</v>
      </c>
      <c r="B866" s="481" t="s">
        <v>590</v>
      </c>
      <c r="C866" s="472" t="s">
        <v>591</v>
      </c>
      <c r="D866" s="472"/>
      <c r="E866" s="472"/>
      <c r="F866" s="491"/>
      <c r="G866" s="363">
        <f>G867+G871</f>
        <v>1266.6</v>
      </c>
      <c r="H866" s="363">
        <f>H867+H871</f>
        <v>1266.6</v>
      </c>
      <c r="I866" s="364">
        <f>I867+I871</f>
        <v>1266.6</v>
      </c>
    </row>
    <row r="867" spans="1:9" ht="38.25">
      <c r="A867" s="469">
        <v>856</v>
      </c>
      <c r="B867" s="475" t="s">
        <v>180</v>
      </c>
      <c r="C867" s="472" t="s">
        <v>591</v>
      </c>
      <c r="D867" s="472" t="s">
        <v>170</v>
      </c>
      <c r="E867" s="472"/>
      <c r="F867" s="491"/>
      <c r="G867" s="363">
        <f>G868</f>
        <v>1118.1</v>
      </c>
      <c r="H867" s="363">
        <f aca="true" t="shared" si="167" ref="H867:I869">H868</f>
        <v>1118.1</v>
      </c>
      <c r="I867" s="364">
        <f t="shared" si="167"/>
        <v>1118.1</v>
      </c>
    </row>
    <row r="868" spans="1:9" ht="12.75">
      <c r="A868" s="469">
        <v>857</v>
      </c>
      <c r="B868" s="414" t="s">
        <v>202</v>
      </c>
      <c r="C868" s="472" t="s">
        <v>591</v>
      </c>
      <c r="D868" s="472" t="s">
        <v>122</v>
      </c>
      <c r="E868" s="472"/>
      <c r="F868" s="491"/>
      <c r="G868" s="363">
        <f>G869</f>
        <v>1118.1</v>
      </c>
      <c r="H868" s="363">
        <f t="shared" si="167"/>
        <v>1118.1</v>
      </c>
      <c r="I868" s="364">
        <f t="shared" si="167"/>
        <v>1118.1</v>
      </c>
    </row>
    <row r="869" spans="1:9" ht="12.75">
      <c r="A869" s="469">
        <v>858</v>
      </c>
      <c r="B869" s="414" t="s">
        <v>132</v>
      </c>
      <c r="C869" s="472" t="s">
        <v>591</v>
      </c>
      <c r="D869" s="472" t="s">
        <v>122</v>
      </c>
      <c r="E869" s="472" t="s">
        <v>123</v>
      </c>
      <c r="F869" s="472" t="s">
        <v>8</v>
      </c>
      <c r="G869" s="363">
        <f>G870</f>
        <v>1118.1</v>
      </c>
      <c r="H869" s="363">
        <f t="shared" si="167"/>
        <v>1118.1</v>
      </c>
      <c r="I869" s="364">
        <f t="shared" si="167"/>
        <v>1118.1</v>
      </c>
    </row>
    <row r="870" spans="1:9" ht="16.5" customHeight="1">
      <c r="A870" s="469">
        <v>859</v>
      </c>
      <c r="B870" s="475" t="s">
        <v>126</v>
      </c>
      <c r="C870" s="472" t="s">
        <v>591</v>
      </c>
      <c r="D870" s="472" t="s">
        <v>122</v>
      </c>
      <c r="E870" s="472" t="s">
        <v>123</v>
      </c>
      <c r="F870" s="472" t="s">
        <v>101</v>
      </c>
      <c r="G870" s="363">
        <v>1118.1</v>
      </c>
      <c r="H870" s="363">
        <v>1118.1</v>
      </c>
      <c r="I870" s="364">
        <v>1118.1</v>
      </c>
    </row>
    <row r="871" spans="1:9" ht="25.5">
      <c r="A871" s="469">
        <v>860</v>
      </c>
      <c r="B871" s="473" t="s">
        <v>510</v>
      </c>
      <c r="C871" s="472" t="s">
        <v>591</v>
      </c>
      <c r="D871" s="472" t="s">
        <v>182</v>
      </c>
      <c r="E871" s="472"/>
      <c r="F871" s="491"/>
      <c r="G871" s="363">
        <f>G872</f>
        <v>148.5</v>
      </c>
      <c r="H871" s="363">
        <f aca="true" t="shared" si="168" ref="H871:I873">H872</f>
        <v>148.5</v>
      </c>
      <c r="I871" s="364">
        <f t="shared" si="168"/>
        <v>148.5</v>
      </c>
    </row>
    <row r="872" spans="1:9" ht="25.5">
      <c r="A872" s="469">
        <v>861</v>
      </c>
      <c r="B872" s="473" t="s">
        <v>196</v>
      </c>
      <c r="C872" s="472" t="s">
        <v>591</v>
      </c>
      <c r="D872" s="472" t="s">
        <v>183</v>
      </c>
      <c r="E872" s="472"/>
      <c r="F872" s="491"/>
      <c r="G872" s="363">
        <f>G873</f>
        <v>148.5</v>
      </c>
      <c r="H872" s="363">
        <f t="shared" si="168"/>
        <v>148.5</v>
      </c>
      <c r="I872" s="364">
        <f t="shared" si="168"/>
        <v>148.5</v>
      </c>
    </row>
    <row r="873" spans="1:9" ht="12.75">
      <c r="A873" s="469">
        <v>862</v>
      </c>
      <c r="B873" s="414" t="s">
        <v>132</v>
      </c>
      <c r="C873" s="472" t="s">
        <v>591</v>
      </c>
      <c r="D873" s="472" t="s">
        <v>183</v>
      </c>
      <c r="E873" s="472" t="s">
        <v>123</v>
      </c>
      <c r="F873" s="472" t="s">
        <v>8</v>
      </c>
      <c r="G873" s="363">
        <f>G874</f>
        <v>148.5</v>
      </c>
      <c r="H873" s="363">
        <f t="shared" si="168"/>
        <v>148.5</v>
      </c>
      <c r="I873" s="364">
        <f t="shared" si="168"/>
        <v>148.5</v>
      </c>
    </row>
    <row r="874" spans="1:9" ht="12.75">
      <c r="A874" s="469">
        <v>863</v>
      </c>
      <c r="B874" s="475" t="s">
        <v>126</v>
      </c>
      <c r="C874" s="472" t="s">
        <v>591</v>
      </c>
      <c r="D874" s="472" t="s">
        <v>183</v>
      </c>
      <c r="E874" s="472" t="s">
        <v>123</v>
      </c>
      <c r="F874" s="472" t="s">
        <v>101</v>
      </c>
      <c r="G874" s="363">
        <v>148.5</v>
      </c>
      <c r="H874" s="363">
        <v>148.5</v>
      </c>
      <c r="I874" s="364">
        <v>148.5</v>
      </c>
    </row>
    <row r="875" spans="1:9" ht="38.25">
      <c r="A875" s="469">
        <v>864</v>
      </c>
      <c r="B875" s="481" t="s">
        <v>485</v>
      </c>
      <c r="C875" s="472" t="s">
        <v>484</v>
      </c>
      <c r="D875" s="472"/>
      <c r="E875" s="472"/>
      <c r="F875" s="472"/>
      <c r="G875" s="363">
        <f>G876</f>
        <v>1.1</v>
      </c>
      <c r="H875" s="363">
        <f aca="true" t="shared" si="169" ref="H875:I878">H876</f>
        <v>1</v>
      </c>
      <c r="I875" s="364">
        <f t="shared" si="169"/>
        <v>0</v>
      </c>
    </row>
    <row r="876" spans="1:9" ht="25.5">
      <c r="A876" s="469">
        <v>865</v>
      </c>
      <c r="B876" s="473" t="s">
        <v>510</v>
      </c>
      <c r="C876" s="472" t="s">
        <v>484</v>
      </c>
      <c r="D876" s="472" t="s">
        <v>182</v>
      </c>
      <c r="E876" s="472"/>
      <c r="F876" s="476"/>
      <c r="G876" s="363">
        <f>G877</f>
        <v>1.1</v>
      </c>
      <c r="H876" s="363">
        <f t="shared" si="169"/>
        <v>1</v>
      </c>
      <c r="I876" s="364">
        <f t="shared" si="169"/>
        <v>0</v>
      </c>
    </row>
    <row r="877" spans="1:9" ht="25.5">
      <c r="A877" s="469">
        <v>866</v>
      </c>
      <c r="B877" s="473" t="s">
        <v>196</v>
      </c>
      <c r="C877" s="472" t="s">
        <v>484</v>
      </c>
      <c r="D877" s="472" t="s">
        <v>183</v>
      </c>
      <c r="E877" s="472"/>
      <c r="F877" s="476"/>
      <c r="G877" s="363">
        <f>G878</f>
        <v>1.1</v>
      </c>
      <c r="H877" s="363">
        <f t="shared" si="169"/>
        <v>1</v>
      </c>
      <c r="I877" s="364">
        <f t="shared" si="169"/>
        <v>0</v>
      </c>
    </row>
    <row r="878" spans="1:9" ht="12.75">
      <c r="A878" s="469">
        <v>867</v>
      </c>
      <c r="B878" s="414" t="s">
        <v>37</v>
      </c>
      <c r="C878" s="472" t="s">
        <v>484</v>
      </c>
      <c r="D878" s="472" t="s">
        <v>183</v>
      </c>
      <c r="E878" s="472" t="s">
        <v>11</v>
      </c>
      <c r="F878" s="472" t="s">
        <v>8</v>
      </c>
      <c r="G878" s="363">
        <f>G879</f>
        <v>1.1</v>
      </c>
      <c r="H878" s="363">
        <f t="shared" si="169"/>
        <v>1</v>
      </c>
      <c r="I878" s="364">
        <f t="shared" si="169"/>
        <v>0</v>
      </c>
    </row>
    <row r="879" spans="1:9" ht="15.75" customHeight="1">
      <c r="A879" s="469">
        <v>868</v>
      </c>
      <c r="B879" s="414" t="s">
        <v>483</v>
      </c>
      <c r="C879" s="472" t="s">
        <v>484</v>
      </c>
      <c r="D879" s="472" t="s">
        <v>183</v>
      </c>
      <c r="E879" s="472" t="s">
        <v>11</v>
      </c>
      <c r="F879" s="472" t="s">
        <v>148</v>
      </c>
      <c r="G879" s="363">
        <v>1.1</v>
      </c>
      <c r="H879" s="363">
        <v>1</v>
      </c>
      <c r="I879" s="364">
        <v>0</v>
      </c>
    </row>
    <row r="880" spans="1:9" ht="63.75">
      <c r="A880" s="469">
        <v>869</v>
      </c>
      <c r="B880" s="481" t="s">
        <v>513</v>
      </c>
      <c r="C880" s="472" t="s">
        <v>361</v>
      </c>
      <c r="D880" s="472"/>
      <c r="E880" s="476"/>
      <c r="F880" s="476"/>
      <c r="G880" s="363">
        <f>G881+G885</f>
        <v>92.39999999999999</v>
      </c>
      <c r="H880" s="363">
        <f>H881+H885</f>
        <v>92.39999999999999</v>
      </c>
      <c r="I880" s="364">
        <f>I881+I885</f>
        <v>92.39999999999999</v>
      </c>
    </row>
    <row r="881" spans="1:9" ht="38.25">
      <c r="A881" s="469">
        <v>870</v>
      </c>
      <c r="B881" s="414" t="s">
        <v>242</v>
      </c>
      <c r="C881" s="472" t="s">
        <v>361</v>
      </c>
      <c r="D881" s="472" t="s">
        <v>170</v>
      </c>
      <c r="E881" s="476"/>
      <c r="F881" s="476"/>
      <c r="G881" s="363">
        <f>G882</f>
        <v>89.44</v>
      </c>
      <c r="H881" s="363">
        <f aca="true" t="shared" si="170" ref="H881:I883">H882</f>
        <v>89.44</v>
      </c>
      <c r="I881" s="364">
        <f t="shared" si="170"/>
        <v>89.44</v>
      </c>
    </row>
    <row r="882" spans="1:9" ht="12.75">
      <c r="A882" s="469">
        <v>871</v>
      </c>
      <c r="B882" s="414" t="s">
        <v>202</v>
      </c>
      <c r="C882" s="472" t="s">
        <v>361</v>
      </c>
      <c r="D882" s="472" t="s">
        <v>122</v>
      </c>
      <c r="E882" s="476"/>
      <c r="F882" s="476"/>
      <c r="G882" s="363">
        <f>G883</f>
        <v>89.44</v>
      </c>
      <c r="H882" s="363">
        <f t="shared" si="170"/>
        <v>89.44</v>
      </c>
      <c r="I882" s="364">
        <f t="shared" si="170"/>
        <v>89.44</v>
      </c>
    </row>
    <row r="883" spans="1:9" ht="12.75">
      <c r="A883" s="469">
        <v>872</v>
      </c>
      <c r="B883" s="414" t="s">
        <v>37</v>
      </c>
      <c r="C883" s="472" t="s">
        <v>361</v>
      </c>
      <c r="D883" s="472" t="s">
        <v>122</v>
      </c>
      <c r="E883" s="472" t="s">
        <v>11</v>
      </c>
      <c r="F883" s="472" t="s">
        <v>8</v>
      </c>
      <c r="G883" s="363">
        <f>G884</f>
        <v>89.44</v>
      </c>
      <c r="H883" s="363">
        <f t="shared" si="170"/>
        <v>89.44</v>
      </c>
      <c r="I883" s="364">
        <f t="shared" si="170"/>
        <v>89.44</v>
      </c>
    </row>
    <row r="884" spans="1:9" ht="12.75">
      <c r="A884" s="469">
        <v>873</v>
      </c>
      <c r="B884" s="414" t="s">
        <v>26</v>
      </c>
      <c r="C884" s="472" t="s">
        <v>361</v>
      </c>
      <c r="D884" s="472" t="s">
        <v>122</v>
      </c>
      <c r="E884" s="472" t="s">
        <v>11</v>
      </c>
      <c r="F884" s="472" t="s">
        <v>65</v>
      </c>
      <c r="G884" s="363">
        <v>89.44</v>
      </c>
      <c r="H884" s="363">
        <v>89.44</v>
      </c>
      <c r="I884" s="364">
        <v>89.44</v>
      </c>
    </row>
    <row r="885" spans="1:9" ht="25.5">
      <c r="A885" s="469">
        <v>874</v>
      </c>
      <c r="B885" s="473" t="s">
        <v>510</v>
      </c>
      <c r="C885" s="472" t="s">
        <v>361</v>
      </c>
      <c r="D885" s="472" t="s">
        <v>182</v>
      </c>
      <c r="E885" s="472"/>
      <c r="F885" s="472"/>
      <c r="G885" s="363">
        <f>G886</f>
        <v>2.96</v>
      </c>
      <c r="H885" s="363">
        <f aca="true" t="shared" si="171" ref="H885:I887">H886</f>
        <v>2.96</v>
      </c>
      <c r="I885" s="364">
        <f t="shared" si="171"/>
        <v>2.96</v>
      </c>
    </row>
    <row r="886" spans="1:9" ht="25.5">
      <c r="A886" s="469">
        <v>875</v>
      </c>
      <c r="B886" s="473" t="s">
        <v>196</v>
      </c>
      <c r="C886" s="472" t="s">
        <v>361</v>
      </c>
      <c r="D886" s="472" t="s">
        <v>183</v>
      </c>
      <c r="E886" s="472"/>
      <c r="F886" s="472"/>
      <c r="G886" s="363">
        <f>G887</f>
        <v>2.96</v>
      </c>
      <c r="H886" s="363">
        <f t="shared" si="171"/>
        <v>2.96</v>
      </c>
      <c r="I886" s="364">
        <f t="shared" si="171"/>
        <v>2.96</v>
      </c>
    </row>
    <row r="887" spans="1:9" ht="12.75">
      <c r="A887" s="469">
        <v>876</v>
      </c>
      <c r="B887" s="414" t="s">
        <v>37</v>
      </c>
      <c r="C887" s="472" t="s">
        <v>361</v>
      </c>
      <c r="D887" s="472" t="s">
        <v>183</v>
      </c>
      <c r="E887" s="472" t="s">
        <v>11</v>
      </c>
      <c r="F887" s="472" t="s">
        <v>8</v>
      </c>
      <c r="G887" s="363">
        <f>G888</f>
        <v>2.96</v>
      </c>
      <c r="H887" s="363">
        <f t="shared" si="171"/>
        <v>2.96</v>
      </c>
      <c r="I887" s="364">
        <f t="shared" si="171"/>
        <v>2.96</v>
      </c>
    </row>
    <row r="888" spans="1:9" ht="18.75" customHeight="1">
      <c r="A888" s="469">
        <v>877</v>
      </c>
      <c r="B888" s="414" t="s">
        <v>26</v>
      </c>
      <c r="C888" s="472" t="s">
        <v>361</v>
      </c>
      <c r="D888" s="472" t="s">
        <v>183</v>
      </c>
      <c r="E888" s="472" t="s">
        <v>11</v>
      </c>
      <c r="F888" s="472" t="s">
        <v>65</v>
      </c>
      <c r="G888" s="363">
        <v>2.96</v>
      </c>
      <c r="H888" s="363">
        <v>2.96</v>
      </c>
      <c r="I888" s="364">
        <v>2.96</v>
      </c>
    </row>
    <row r="889" spans="1:9" ht="51">
      <c r="A889" s="469">
        <v>878</v>
      </c>
      <c r="B889" s="481" t="s">
        <v>791</v>
      </c>
      <c r="C889" s="472" t="s">
        <v>640</v>
      </c>
      <c r="D889" s="472"/>
      <c r="E889" s="472"/>
      <c r="F889" s="472"/>
      <c r="G889" s="363">
        <f>G890+G894</f>
        <v>3820.8</v>
      </c>
      <c r="H889" s="363">
        <f>H890+H894</f>
        <v>3180.6000000000004</v>
      </c>
      <c r="I889" s="364">
        <f>I890+I894</f>
        <v>3180.6000000000004</v>
      </c>
    </row>
    <row r="890" spans="1:9" ht="38.25">
      <c r="A890" s="469">
        <v>879</v>
      </c>
      <c r="B890" s="414" t="s">
        <v>242</v>
      </c>
      <c r="C890" s="472" t="s">
        <v>640</v>
      </c>
      <c r="D890" s="472" t="s">
        <v>170</v>
      </c>
      <c r="E890" s="472"/>
      <c r="F890" s="472"/>
      <c r="G890" s="363">
        <f>G891</f>
        <v>2539.8</v>
      </c>
      <c r="H890" s="363">
        <f aca="true" t="shared" si="172" ref="H890:I892">H891</f>
        <v>2539.8</v>
      </c>
      <c r="I890" s="364">
        <f t="shared" si="172"/>
        <v>2539.8</v>
      </c>
    </row>
    <row r="891" spans="1:9" ht="12.75">
      <c r="A891" s="469">
        <v>880</v>
      </c>
      <c r="B891" s="414" t="s">
        <v>202</v>
      </c>
      <c r="C891" s="472" t="s">
        <v>640</v>
      </c>
      <c r="D891" s="472" t="s">
        <v>122</v>
      </c>
      <c r="E891" s="472"/>
      <c r="F891" s="472"/>
      <c r="G891" s="363">
        <f>G892</f>
        <v>2539.8</v>
      </c>
      <c r="H891" s="363">
        <f t="shared" si="172"/>
        <v>2539.8</v>
      </c>
      <c r="I891" s="364">
        <f t="shared" si="172"/>
        <v>2539.8</v>
      </c>
    </row>
    <row r="892" spans="1:9" ht="12.75">
      <c r="A892" s="469">
        <v>881</v>
      </c>
      <c r="B892" s="414" t="s">
        <v>64</v>
      </c>
      <c r="C892" s="472" t="s">
        <v>640</v>
      </c>
      <c r="D892" s="472" t="s">
        <v>122</v>
      </c>
      <c r="E892" s="472" t="s">
        <v>110</v>
      </c>
      <c r="F892" s="472" t="s">
        <v>8</v>
      </c>
      <c r="G892" s="363">
        <f>G893</f>
        <v>2539.8</v>
      </c>
      <c r="H892" s="363">
        <f t="shared" si="172"/>
        <v>2539.8</v>
      </c>
      <c r="I892" s="364">
        <f t="shared" si="172"/>
        <v>2539.8</v>
      </c>
    </row>
    <row r="893" spans="1:9" ht="12.75">
      <c r="A893" s="469">
        <v>882</v>
      </c>
      <c r="B893" s="477" t="s">
        <v>639</v>
      </c>
      <c r="C893" s="472" t="s">
        <v>640</v>
      </c>
      <c r="D893" s="472" t="s">
        <v>122</v>
      </c>
      <c r="E893" s="472" t="s">
        <v>110</v>
      </c>
      <c r="F893" s="472" t="s">
        <v>107</v>
      </c>
      <c r="G893" s="363">
        <v>2539.8</v>
      </c>
      <c r="H893" s="363">
        <v>2539.8</v>
      </c>
      <c r="I893" s="364">
        <v>2539.8</v>
      </c>
    </row>
    <row r="894" spans="1:9" ht="25.5">
      <c r="A894" s="469">
        <v>883</v>
      </c>
      <c r="B894" s="473" t="s">
        <v>510</v>
      </c>
      <c r="C894" s="472" t="s">
        <v>640</v>
      </c>
      <c r="D894" s="472" t="s">
        <v>182</v>
      </c>
      <c r="E894" s="472"/>
      <c r="F894" s="472"/>
      <c r="G894" s="363">
        <f aca="true" t="shared" si="173" ref="G894:I896">G895</f>
        <v>1281</v>
      </c>
      <c r="H894" s="363">
        <f t="shared" si="173"/>
        <v>640.8</v>
      </c>
      <c r="I894" s="364">
        <f t="shared" si="173"/>
        <v>640.8</v>
      </c>
    </row>
    <row r="895" spans="1:9" ht="25.5">
      <c r="A895" s="469">
        <v>884</v>
      </c>
      <c r="B895" s="473" t="s">
        <v>196</v>
      </c>
      <c r="C895" s="472" t="s">
        <v>640</v>
      </c>
      <c r="D895" s="472" t="s">
        <v>183</v>
      </c>
      <c r="E895" s="472"/>
      <c r="F895" s="472"/>
      <c r="G895" s="363">
        <f t="shared" si="173"/>
        <v>1281</v>
      </c>
      <c r="H895" s="363">
        <f t="shared" si="173"/>
        <v>640.8</v>
      </c>
      <c r="I895" s="364">
        <f t="shared" si="173"/>
        <v>640.8</v>
      </c>
    </row>
    <row r="896" spans="1:9" ht="12.75">
      <c r="A896" s="469">
        <v>885</v>
      </c>
      <c r="B896" s="414" t="s">
        <v>64</v>
      </c>
      <c r="C896" s="472" t="s">
        <v>640</v>
      </c>
      <c r="D896" s="472" t="s">
        <v>183</v>
      </c>
      <c r="E896" s="472" t="s">
        <v>110</v>
      </c>
      <c r="F896" s="472" t="s">
        <v>8</v>
      </c>
      <c r="G896" s="363">
        <f t="shared" si="173"/>
        <v>1281</v>
      </c>
      <c r="H896" s="363">
        <f t="shared" si="173"/>
        <v>640.8</v>
      </c>
      <c r="I896" s="364">
        <f t="shared" si="173"/>
        <v>640.8</v>
      </c>
    </row>
    <row r="897" spans="1:9" ht="12.75">
      <c r="A897" s="469">
        <v>886</v>
      </c>
      <c r="B897" s="477" t="s">
        <v>639</v>
      </c>
      <c r="C897" s="472" t="s">
        <v>640</v>
      </c>
      <c r="D897" s="472" t="s">
        <v>183</v>
      </c>
      <c r="E897" s="472" t="s">
        <v>110</v>
      </c>
      <c r="F897" s="472" t="s">
        <v>107</v>
      </c>
      <c r="G897" s="363">
        <v>1281</v>
      </c>
      <c r="H897" s="363">
        <v>640.8</v>
      </c>
      <c r="I897" s="364">
        <v>640.8</v>
      </c>
    </row>
    <row r="898" spans="1:9" ht="63.75">
      <c r="A898" s="469">
        <v>887</v>
      </c>
      <c r="B898" s="481" t="s">
        <v>514</v>
      </c>
      <c r="C898" s="472" t="s">
        <v>362</v>
      </c>
      <c r="D898" s="472"/>
      <c r="E898" s="472"/>
      <c r="F898" s="472"/>
      <c r="G898" s="363">
        <f>G899+G903</f>
        <v>1174.6000000000001</v>
      </c>
      <c r="H898" s="363">
        <f>H899+H903</f>
        <v>1174.6000000000001</v>
      </c>
      <c r="I898" s="364">
        <f>I899+I903</f>
        <v>1174.6000000000001</v>
      </c>
    </row>
    <row r="899" spans="1:9" ht="38.25">
      <c r="A899" s="469">
        <v>888</v>
      </c>
      <c r="B899" s="414" t="s">
        <v>242</v>
      </c>
      <c r="C899" s="472" t="s">
        <v>362</v>
      </c>
      <c r="D899" s="472" t="s">
        <v>170</v>
      </c>
      <c r="E899" s="472"/>
      <c r="F899" s="472"/>
      <c r="G899" s="363">
        <f>G900</f>
        <v>1127.2</v>
      </c>
      <c r="H899" s="363">
        <f aca="true" t="shared" si="174" ref="H899:I901">H900</f>
        <v>1127.2</v>
      </c>
      <c r="I899" s="364">
        <f t="shared" si="174"/>
        <v>1127.2</v>
      </c>
    </row>
    <row r="900" spans="1:9" ht="12.75">
      <c r="A900" s="469">
        <v>889</v>
      </c>
      <c r="B900" s="414" t="s">
        <v>202</v>
      </c>
      <c r="C900" s="472" t="s">
        <v>362</v>
      </c>
      <c r="D900" s="472" t="s">
        <v>122</v>
      </c>
      <c r="E900" s="472"/>
      <c r="F900" s="472"/>
      <c r="G900" s="363">
        <f>G901</f>
        <v>1127.2</v>
      </c>
      <c r="H900" s="363">
        <f t="shared" si="174"/>
        <v>1127.2</v>
      </c>
      <c r="I900" s="364">
        <f t="shared" si="174"/>
        <v>1127.2</v>
      </c>
    </row>
    <row r="901" spans="1:9" ht="14.25" customHeight="1">
      <c r="A901" s="469">
        <v>890</v>
      </c>
      <c r="B901" s="414" t="s">
        <v>37</v>
      </c>
      <c r="C901" s="472" t="s">
        <v>362</v>
      </c>
      <c r="D901" s="472" t="s">
        <v>122</v>
      </c>
      <c r="E901" s="472" t="s">
        <v>11</v>
      </c>
      <c r="F901" s="472" t="s">
        <v>8</v>
      </c>
      <c r="G901" s="363">
        <f>G902</f>
        <v>1127.2</v>
      </c>
      <c r="H901" s="363">
        <f t="shared" si="174"/>
        <v>1127.2</v>
      </c>
      <c r="I901" s="364">
        <f t="shared" si="174"/>
        <v>1127.2</v>
      </c>
    </row>
    <row r="902" spans="1:9" ht="12.75">
      <c r="A902" s="469">
        <v>891</v>
      </c>
      <c r="B902" s="475" t="s">
        <v>26</v>
      </c>
      <c r="C902" s="472" t="s">
        <v>362</v>
      </c>
      <c r="D902" s="472" t="s">
        <v>122</v>
      </c>
      <c r="E902" s="472" t="s">
        <v>11</v>
      </c>
      <c r="F902" s="472" t="s">
        <v>65</v>
      </c>
      <c r="G902" s="363">
        <v>1127.2</v>
      </c>
      <c r="H902" s="363">
        <v>1127.2</v>
      </c>
      <c r="I902" s="364">
        <v>1127.2</v>
      </c>
    </row>
    <row r="903" spans="1:9" ht="25.5">
      <c r="A903" s="469">
        <v>892</v>
      </c>
      <c r="B903" s="473" t="s">
        <v>510</v>
      </c>
      <c r="C903" s="472" t="s">
        <v>362</v>
      </c>
      <c r="D903" s="472" t="s">
        <v>182</v>
      </c>
      <c r="E903" s="472"/>
      <c r="F903" s="472"/>
      <c r="G903" s="363">
        <f>G904</f>
        <v>47.4</v>
      </c>
      <c r="H903" s="363">
        <f aca="true" t="shared" si="175" ref="H903:I905">H904</f>
        <v>47.4</v>
      </c>
      <c r="I903" s="364">
        <f t="shared" si="175"/>
        <v>47.4</v>
      </c>
    </row>
    <row r="904" spans="1:9" ht="25.5">
      <c r="A904" s="469">
        <v>893</v>
      </c>
      <c r="B904" s="473" t="s">
        <v>196</v>
      </c>
      <c r="C904" s="472" t="s">
        <v>362</v>
      </c>
      <c r="D904" s="472" t="s">
        <v>183</v>
      </c>
      <c r="E904" s="472"/>
      <c r="F904" s="472"/>
      <c r="G904" s="363">
        <f>G905</f>
        <v>47.4</v>
      </c>
      <c r="H904" s="363">
        <f t="shared" si="175"/>
        <v>47.4</v>
      </c>
      <c r="I904" s="364">
        <f t="shared" si="175"/>
        <v>47.4</v>
      </c>
    </row>
    <row r="905" spans="1:9" ht="12.75">
      <c r="A905" s="469">
        <v>894</v>
      </c>
      <c r="B905" s="414" t="s">
        <v>37</v>
      </c>
      <c r="C905" s="472" t="s">
        <v>362</v>
      </c>
      <c r="D905" s="472" t="s">
        <v>183</v>
      </c>
      <c r="E905" s="472" t="s">
        <v>11</v>
      </c>
      <c r="F905" s="472" t="s">
        <v>8</v>
      </c>
      <c r="G905" s="363">
        <f>G906</f>
        <v>47.4</v>
      </c>
      <c r="H905" s="363">
        <f t="shared" si="175"/>
        <v>47.4</v>
      </c>
      <c r="I905" s="364">
        <f t="shared" si="175"/>
        <v>47.4</v>
      </c>
    </row>
    <row r="906" spans="1:9" ht="12.75">
      <c r="A906" s="469">
        <v>895</v>
      </c>
      <c r="B906" s="475" t="s">
        <v>26</v>
      </c>
      <c r="C906" s="472" t="s">
        <v>362</v>
      </c>
      <c r="D906" s="472" t="s">
        <v>183</v>
      </c>
      <c r="E906" s="472" t="s">
        <v>11</v>
      </c>
      <c r="F906" s="472" t="s">
        <v>65</v>
      </c>
      <c r="G906" s="363">
        <v>47.4</v>
      </c>
      <c r="H906" s="363">
        <v>47.4</v>
      </c>
      <c r="I906" s="364">
        <v>47.4</v>
      </c>
    </row>
    <row r="907" spans="1:9" ht="51">
      <c r="A907" s="469">
        <v>896</v>
      </c>
      <c r="B907" s="474" t="s">
        <v>802</v>
      </c>
      <c r="C907" s="471" t="s">
        <v>482</v>
      </c>
      <c r="D907" s="471"/>
      <c r="E907" s="472"/>
      <c r="F907" s="472"/>
      <c r="G907" s="357">
        <f>G908+G912</f>
        <v>4049.8</v>
      </c>
      <c r="H907" s="363">
        <f>H908+H912</f>
        <v>4049.8</v>
      </c>
      <c r="I907" s="364">
        <f>I908+I912</f>
        <v>4049.8</v>
      </c>
    </row>
    <row r="908" spans="1:9" ht="38.25">
      <c r="A908" s="469">
        <v>897</v>
      </c>
      <c r="B908" s="473" t="s">
        <v>180</v>
      </c>
      <c r="C908" s="471" t="s">
        <v>482</v>
      </c>
      <c r="D908" s="471" t="s">
        <v>170</v>
      </c>
      <c r="E908" s="472"/>
      <c r="F908" s="472"/>
      <c r="G908" s="357">
        <f>G909</f>
        <v>3649.4</v>
      </c>
      <c r="H908" s="363">
        <f aca="true" t="shared" si="176" ref="H908:I910">H909</f>
        <v>3649.4</v>
      </c>
      <c r="I908" s="364">
        <f t="shared" si="176"/>
        <v>3649.4</v>
      </c>
    </row>
    <row r="909" spans="1:9" ht="12.75">
      <c r="A909" s="469">
        <v>898</v>
      </c>
      <c r="B909" s="414" t="s">
        <v>202</v>
      </c>
      <c r="C909" s="471" t="s">
        <v>482</v>
      </c>
      <c r="D909" s="471" t="s">
        <v>122</v>
      </c>
      <c r="E909" s="472"/>
      <c r="F909" s="472"/>
      <c r="G909" s="357">
        <f>G910</f>
        <v>3649.4</v>
      </c>
      <c r="H909" s="363">
        <f t="shared" si="176"/>
        <v>3649.4</v>
      </c>
      <c r="I909" s="364">
        <f t="shared" si="176"/>
        <v>3649.4</v>
      </c>
    </row>
    <row r="910" spans="1:9" ht="12.75">
      <c r="A910" s="469">
        <v>899</v>
      </c>
      <c r="B910" s="414" t="s">
        <v>51</v>
      </c>
      <c r="C910" s="471" t="s">
        <v>482</v>
      </c>
      <c r="D910" s="471" t="s">
        <v>122</v>
      </c>
      <c r="E910" s="472" t="s">
        <v>107</v>
      </c>
      <c r="F910" s="472" t="s">
        <v>8</v>
      </c>
      <c r="G910" s="357">
        <f>G911</f>
        <v>3649.4</v>
      </c>
      <c r="H910" s="363">
        <f t="shared" si="176"/>
        <v>3649.4</v>
      </c>
      <c r="I910" s="364">
        <f t="shared" si="176"/>
        <v>3649.4</v>
      </c>
    </row>
    <row r="911" spans="1:9" ht="12.75">
      <c r="A911" s="469">
        <v>900</v>
      </c>
      <c r="B911" s="470" t="s">
        <v>56</v>
      </c>
      <c r="C911" s="471" t="s">
        <v>482</v>
      </c>
      <c r="D911" s="471" t="s">
        <v>122</v>
      </c>
      <c r="E911" s="472" t="s">
        <v>107</v>
      </c>
      <c r="F911" s="472" t="s">
        <v>109</v>
      </c>
      <c r="G911" s="357">
        <v>3649.4</v>
      </c>
      <c r="H911" s="357">
        <v>3649.4</v>
      </c>
      <c r="I911" s="358">
        <v>3649.4</v>
      </c>
    </row>
    <row r="912" spans="1:9" ht="25.5">
      <c r="A912" s="469">
        <v>901</v>
      </c>
      <c r="B912" s="473" t="s">
        <v>510</v>
      </c>
      <c r="C912" s="471" t="s">
        <v>482</v>
      </c>
      <c r="D912" s="471" t="s">
        <v>182</v>
      </c>
      <c r="E912" s="472"/>
      <c r="F912" s="472"/>
      <c r="G912" s="357">
        <f>G913</f>
        <v>400.4</v>
      </c>
      <c r="H912" s="363">
        <f aca="true" t="shared" si="177" ref="H912:I914">H913</f>
        <v>400.4</v>
      </c>
      <c r="I912" s="364">
        <f t="shared" si="177"/>
        <v>400.4</v>
      </c>
    </row>
    <row r="913" spans="1:9" ht="25.5">
      <c r="A913" s="469">
        <v>902</v>
      </c>
      <c r="B913" s="473" t="s">
        <v>196</v>
      </c>
      <c r="C913" s="471" t="s">
        <v>482</v>
      </c>
      <c r="D913" s="471" t="s">
        <v>183</v>
      </c>
      <c r="E913" s="472"/>
      <c r="F913" s="472"/>
      <c r="G913" s="357">
        <f>G914</f>
        <v>400.4</v>
      </c>
      <c r="H913" s="363">
        <f t="shared" si="177"/>
        <v>400.4</v>
      </c>
      <c r="I913" s="364">
        <f t="shared" si="177"/>
        <v>400.4</v>
      </c>
    </row>
    <row r="914" spans="1:9" ht="12.75">
      <c r="A914" s="469">
        <v>903</v>
      </c>
      <c r="B914" s="414" t="s">
        <v>51</v>
      </c>
      <c r="C914" s="471" t="s">
        <v>482</v>
      </c>
      <c r="D914" s="471" t="s">
        <v>183</v>
      </c>
      <c r="E914" s="472" t="s">
        <v>107</v>
      </c>
      <c r="F914" s="472" t="s">
        <v>8</v>
      </c>
      <c r="G914" s="357">
        <f>G915</f>
        <v>400.4</v>
      </c>
      <c r="H914" s="363">
        <f t="shared" si="177"/>
        <v>400.4</v>
      </c>
      <c r="I914" s="364">
        <f t="shared" si="177"/>
        <v>400.4</v>
      </c>
    </row>
    <row r="915" spans="1:9" ht="12.75">
      <c r="A915" s="469">
        <v>904</v>
      </c>
      <c r="B915" s="470" t="s">
        <v>56</v>
      </c>
      <c r="C915" s="471" t="s">
        <v>482</v>
      </c>
      <c r="D915" s="471" t="s">
        <v>183</v>
      </c>
      <c r="E915" s="472" t="s">
        <v>107</v>
      </c>
      <c r="F915" s="472" t="s">
        <v>109</v>
      </c>
      <c r="G915" s="357">
        <v>400.4</v>
      </c>
      <c r="H915" s="357">
        <v>400.4</v>
      </c>
      <c r="I915" s="358">
        <v>400.4</v>
      </c>
    </row>
    <row r="916" spans="1:9" ht="51">
      <c r="A916" s="469">
        <v>905</v>
      </c>
      <c r="B916" s="481" t="s">
        <v>515</v>
      </c>
      <c r="C916" s="472" t="s">
        <v>363</v>
      </c>
      <c r="D916" s="472"/>
      <c r="E916" s="472"/>
      <c r="F916" s="472"/>
      <c r="G916" s="363">
        <f>G917+G921</f>
        <v>1207.9</v>
      </c>
      <c r="H916" s="363">
        <f>H917+H921</f>
        <v>1207.9</v>
      </c>
      <c r="I916" s="364">
        <f>I917+I921</f>
        <v>1207.9</v>
      </c>
    </row>
    <row r="917" spans="1:9" ht="38.25">
      <c r="A917" s="469">
        <v>906</v>
      </c>
      <c r="B917" s="414" t="s">
        <v>242</v>
      </c>
      <c r="C917" s="472" t="s">
        <v>363</v>
      </c>
      <c r="D917" s="472" t="s">
        <v>170</v>
      </c>
      <c r="E917" s="472"/>
      <c r="F917" s="472"/>
      <c r="G917" s="363">
        <f>G918</f>
        <v>1136.2</v>
      </c>
      <c r="H917" s="363">
        <f aca="true" t="shared" si="178" ref="H917:I919">H918</f>
        <v>1136.2</v>
      </c>
      <c r="I917" s="364">
        <f t="shared" si="178"/>
        <v>1136.2</v>
      </c>
    </row>
    <row r="918" spans="1:9" ht="12.75">
      <c r="A918" s="469">
        <v>907</v>
      </c>
      <c r="B918" s="414" t="s">
        <v>202</v>
      </c>
      <c r="C918" s="472" t="s">
        <v>363</v>
      </c>
      <c r="D918" s="472" t="s">
        <v>122</v>
      </c>
      <c r="E918" s="472"/>
      <c r="F918" s="472"/>
      <c r="G918" s="363">
        <f>G919</f>
        <v>1136.2</v>
      </c>
      <c r="H918" s="363">
        <f t="shared" si="178"/>
        <v>1136.2</v>
      </c>
      <c r="I918" s="364">
        <f t="shared" si="178"/>
        <v>1136.2</v>
      </c>
    </row>
    <row r="919" spans="1:9" ht="12.75">
      <c r="A919" s="469">
        <v>908</v>
      </c>
      <c r="B919" s="414" t="s">
        <v>37</v>
      </c>
      <c r="C919" s="472" t="s">
        <v>363</v>
      </c>
      <c r="D919" s="472" t="s">
        <v>122</v>
      </c>
      <c r="E919" s="472" t="s">
        <v>11</v>
      </c>
      <c r="F919" s="472" t="s">
        <v>8</v>
      </c>
      <c r="G919" s="363">
        <f>G920</f>
        <v>1136.2</v>
      </c>
      <c r="H919" s="363">
        <f t="shared" si="178"/>
        <v>1136.2</v>
      </c>
      <c r="I919" s="364">
        <f t="shared" si="178"/>
        <v>1136.2</v>
      </c>
    </row>
    <row r="920" spans="1:9" ht="12.75">
      <c r="A920" s="469">
        <v>909</v>
      </c>
      <c r="B920" s="475" t="s">
        <v>26</v>
      </c>
      <c r="C920" s="472" t="s">
        <v>363</v>
      </c>
      <c r="D920" s="472" t="s">
        <v>122</v>
      </c>
      <c r="E920" s="472" t="s">
        <v>11</v>
      </c>
      <c r="F920" s="472" t="s">
        <v>65</v>
      </c>
      <c r="G920" s="363">
        <v>1136.2</v>
      </c>
      <c r="H920" s="363">
        <v>1136.2</v>
      </c>
      <c r="I920" s="364">
        <v>1136.2</v>
      </c>
    </row>
    <row r="921" spans="1:9" ht="25.5">
      <c r="A921" s="469">
        <v>910</v>
      </c>
      <c r="B921" s="473" t="s">
        <v>510</v>
      </c>
      <c r="C921" s="472" t="s">
        <v>363</v>
      </c>
      <c r="D921" s="472" t="s">
        <v>182</v>
      </c>
      <c r="E921" s="472"/>
      <c r="F921" s="472"/>
      <c r="G921" s="363">
        <f>G922</f>
        <v>71.7</v>
      </c>
      <c r="H921" s="363">
        <f aca="true" t="shared" si="179" ref="H921:I923">H922</f>
        <v>71.7</v>
      </c>
      <c r="I921" s="364">
        <f t="shared" si="179"/>
        <v>71.7</v>
      </c>
    </row>
    <row r="922" spans="1:9" ht="25.5">
      <c r="A922" s="469">
        <v>911</v>
      </c>
      <c r="B922" s="473" t="s">
        <v>196</v>
      </c>
      <c r="C922" s="472" t="s">
        <v>363</v>
      </c>
      <c r="D922" s="472" t="s">
        <v>183</v>
      </c>
      <c r="E922" s="472"/>
      <c r="F922" s="472"/>
      <c r="G922" s="363">
        <f>G923</f>
        <v>71.7</v>
      </c>
      <c r="H922" s="363">
        <f t="shared" si="179"/>
        <v>71.7</v>
      </c>
      <c r="I922" s="364">
        <f t="shared" si="179"/>
        <v>71.7</v>
      </c>
    </row>
    <row r="923" spans="1:9" ht="12.75">
      <c r="A923" s="469">
        <v>912</v>
      </c>
      <c r="B923" s="414" t="s">
        <v>37</v>
      </c>
      <c r="C923" s="472" t="s">
        <v>363</v>
      </c>
      <c r="D923" s="472" t="s">
        <v>183</v>
      </c>
      <c r="E923" s="472" t="s">
        <v>11</v>
      </c>
      <c r="F923" s="472" t="s">
        <v>8</v>
      </c>
      <c r="G923" s="363">
        <f>G924</f>
        <v>71.7</v>
      </c>
      <c r="H923" s="363">
        <f t="shared" si="179"/>
        <v>71.7</v>
      </c>
      <c r="I923" s="364">
        <f t="shared" si="179"/>
        <v>71.7</v>
      </c>
    </row>
    <row r="924" spans="1:9" ht="12.75">
      <c r="A924" s="469">
        <v>913</v>
      </c>
      <c r="B924" s="475" t="s">
        <v>26</v>
      </c>
      <c r="C924" s="472" t="s">
        <v>363</v>
      </c>
      <c r="D924" s="472" t="s">
        <v>183</v>
      </c>
      <c r="E924" s="472" t="s">
        <v>11</v>
      </c>
      <c r="F924" s="472" t="s">
        <v>65</v>
      </c>
      <c r="G924" s="363">
        <v>71.7</v>
      </c>
      <c r="H924" s="363">
        <v>71.7</v>
      </c>
      <c r="I924" s="364">
        <v>71.7</v>
      </c>
    </row>
    <row r="925" spans="1:9" ht="38.25">
      <c r="A925" s="469">
        <v>914</v>
      </c>
      <c r="B925" s="410" t="s">
        <v>933</v>
      </c>
      <c r="C925" s="412" t="s">
        <v>921</v>
      </c>
      <c r="D925" s="412"/>
      <c r="E925" s="412"/>
      <c r="F925" s="369"/>
      <c r="G925" s="311">
        <f>G926+G930</f>
        <v>523</v>
      </c>
      <c r="H925" s="312">
        <f>H926+H930</f>
        <v>523</v>
      </c>
      <c r="I925" s="313">
        <f>I926+I930</f>
        <v>523</v>
      </c>
    </row>
    <row r="926" spans="1:9" ht="38.25">
      <c r="A926" s="469">
        <v>915</v>
      </c>
      <c r="B926" s="410" t="s">
        <v>242</v>
      </c>
      <c r="C926" s="412" t="s">
        <v>921</v>
      </c>
      <c r="D926" s="412" t="s">
        <v>170</v>
      </c>
      <c r="E926" s="412"/>
      <c r="F926" s="369"/>
      <c r="G926" s="311">
        <f aca="true" t="shared" si="180" ref="G926:I928">G927</f>
        <v>447.22</v>
      </c>
      <c r="H926" s="312">
        <f t="shared" si="180"/>
        <v>447.22</v>
      </c>
      <c r="I926" s="313">
        <f t="shared" si="180"/>
        <v>447.22</v>
      </c>
    </row>
    <row r="927" spans="1:9" ht="12.75">
      <c r="A927" s="469">
        <v>916</v>
      </c>
      <c r="B927" s="410" t="s">
        <v>202</v>
      </c>
      <c r="C927" s="412" t="s">
        <v>921</v>
      </c>
      <c r="D927" s="412" t="s">
        <v>122</v>
      </c>
      <c r="E927" s="412"/>
      <c r="F927" s="369"/>
      <c r="G927" s="311">
        <f t="shared" si="180"/>
        <v>447.22</v>
      </c>
      <c r="H927" s="312">
        <f t="shared" si="180"/>
        <v>447.22</v>
      </c>
      <c r="I927" s="313">
        <f t="shared" si="180"/>
        <v>447.22</v>
      </c>
    </row>
    <row r="928" spans="1:9" ht="12.75">
      <c r="A928" s="469">
        <v>917</v>
      </c>
      <c r="B928" s="410" t="s">
        <v>64</v>
      </c>
      <c r="C928" s="412" t="s">
        <v>921</v>
      </c>
      <c r="D928" s="412" t="s">
        <v>122</v>
      </c>
      <c r="E928" s="472" t="s">
        <v>110</v>
      </c>
      <c r="F928" s="472" t="s">
        <v>8</v>
      </c>
      <c r="G928" s="311">
        <f t="shared" si="180"/>
        <v>447.22</v>
      </c>
      <c r="H928" s="312">
        <f t="shared" si="180"/>
        <v>447.22</v>
      </c>
      <c r="I928" s="313">
        <f t="shared" si="180"/>
        <v>447.22</v>
      </c>
    </row>
    <row r="929" spans="1:9" ht="12.75">
      <c r="A929" s="469">
        <v>918</v>
      </c>
      <c r="B929" s="410" t="s">
        <v>920</v>
      </c>
      <c r="C929" s="412" t="s">
        <v>921</v>
      </c>
      <c r="D929" s="412" t="s">
        <v>122</v>
      </c>
      <c r="E929" s="472" t="s">
        <v>110</v>
      </c>
      <c r="F929" s="472" t="s">
        <v>11</v>
      </c>
      <c r="G929" s="311">
        <v>447.22</v>
      </c>
      <c r="H929" s="312">
        <v>447.22</v>
      </c>
      <c r="I929" s="313">
        <v>447.22</v>
      </c>
    </row>
    <row r="930" spans="1:9" ht="25.5">
      <c r="A930" s="469">
        <v>919</v>
      </c>
      <c r="B930" s="413" t="s">
        <v>510</v>
      </c>
      <c r="C930" s="412" t="s">
        <v>921</v>
      </c>
      <c r="D930" s="412" t="s">
        <v>182</v>
      </c>
      <c r="E930" s="412"/>
      <c r="F930" s="369"/>
      <c r="G930" s="311">
        <f aca="true" t="shared" si="181" ref="G930:I932">G931</f>
        <v>75.78</v>
      </c>
      <c r="H930" s="312">
        <f t="shared" si="181"/>
        <v>75.78</v>
      </c>
      <c r="I930" s="313">
        <f t="shared" si="181"/>
        <v>75.78</v>
      </c>
    </row>
    <row r="931" spans="1:9" ht="25.5">
      <c r="A931" s="469">
        <v>920</v>
      </c>
      <c r="B931" s="410" t="s">
        <v>223</v>
      </c>
      <c r="C931" s="412" t="s">
        <v>921</v>
      </c>
      <c r="D931" s="412" t="s">
        <v>183</v>
      </c>
      <c r="E931" s="412"/>
      <c r="F931" s="369"/>
      <c r="G931" s="311">
        <f t="shared" si="181"/>
        <v>75.78</v>
      </c>
      <c r="H931" s="312">
        <f t="shared" si="181"/>
        <v>75.78</v>
      </c>
      <c r="I931" s="313">
        <f t="shared" si="181"/>
        <v>75.78</v>
      </c>
    </row>
    <row r="932" spans="1:9" ht="12.75">
      <c r="A932" s="469">
        <v>921</v>
      </c>
      <c r="B932" s="410" t="s">
        <v>64</v>
      </c>
      <c r="C932" s="412" t="s">
        <v>921</v>
      </c>
      <c r="D932" s="412" t="s">
        <v>183</v>
      </c>
      <c r="E932" s="472" t="s">
        <v>110</v>
      </c>
      <c r="F932" s="472" t="s">
        <v>8</v>
      </c>
      <c r="G932" s="363">
        <f t="shared" si="181"/>
        <v>75.78</v>
      </c>
      <c r="H932" s="363">
        <f t="shared" si="181"/>
        <v>75.78</v>
      </c>
      <c r="I932" s="364">
        <f t="shared" si="181"/>
        <v>75.78</v>
      </c>
    </row>
    <row r="933" spans="1:9" ht="12.75">
      <c r="A933" s="469">
        <v>922</v>
      </c>
      <c r="B933" s="410" t="s">
        <v>920</v>
      </c>
      <c r="C933" s="412" t="s">
        <v>921</v>
      </c>
      <c r="D933" s="412" t="s">
        <v>183</v>
      </c>
      <c r="E933" s="472" t="s">
        <v>110</v>
      </c>
      <c r="F933" s="472" t="s">
        <v>11</v>
      </c>
      <c r="G933" s="363">
        <v>75.78</v>
      </c>
      <c r="H933" s="363">
        <v>75.78</v>
      </c>
      <c r="I933" s="364">
        <v>75.78</v>
      </c>
    </row>
    <row r="934" spans="1:9" ht="51">
      <c r="A934" s="469">
        <v>923</v>
      </c>
      <c r="B934" s="443" t="s">
        <v>318</v>
      </c>
      <c r="C934" s="472" t="s">
        <v>322</v>
      </c>
      <c r="D934" s="472"/>
      <c r="E934" s="472"/>
      <c r="F934" s="476"/>
      <c r="G934" s="363">
        <f>G935+G995+G1050+G1059+G1077+G1086+G1068</f>
        <v>785.22167</v>
      </c>
      <c r="H934" s="363">
        <f>H935+H995+H1050+H1059+H1077+H1086+H1068</f>
        <v>325.69286999999997</v>
      </c>
      <c r="I934" s="364">
        <f>I935+I995+I1050+I1059+I1077+I1086+I1068</f>
        <v>325.69286999999997</v>
      </c>
    </row>
    <row r="935" spans="1:9" ht="38.25">
      <c r="A935" s="469">
        <v>924</v>
      </c>
      <c r="B935" s="414" t="s">
        <v>572</v>
      </c>
      <c r="C935" s="472" t="s">
        <v>573</v>
      </c>
      <c r="D935" s="472"/>
      <c r="E935" s="472"/>
      <c r="F935" s="491"/>
      <c r="G935" s="360">
        <f>G936+G945+G954+G963+G972+G981+G986</f>
        <v>222.10087</v>
      </c>
      <c r="H935" s="360">
        <f>H936+H945+H954+H963+H972+H981+H986</f>
        <v>222.10087</v>
      </c>
      <c r="I935" s="364">
        <f>I936+I945+I954+I963+I972+I981+I986</f>
        <v>222.10087</v>
      </c>
    </row>
    <row r="936" spans="1:9" ht="38.25">
      <c r="A936" s="469">
        <v>925</v>
      </c>
      <c r="B936" s="414" t="s">
        <v>574</v>
      </c>
      <c r="C936" s="472" t="s">
        <v>575</v>
      </c>
      <c r="D936" s="472"/>
      <c r="E936" s="472"/>
      <c r="F936" s="491"/>
      <c r="G936" s="360">
        <f>G937+G941</f>
        <v>16.9765</v>
      </c>
      <c r="H936" s="363">
        <f>H937+H941</f>
        <v>16.9765</v>
      </c>
      <c r="I936" s="364">
        <f>I937+I941</f>
        <v>16.9765</v>
      </c>
    </row>
    <row r="937" spans="1:9" ht="38.25">
      <c r="A937" s="469">
        <v>926</v>
      </c>
      <c r="B937" s="475" t="s">
        <v>180</v>
      </c>
      <c r="C937" s="472" t="s">
        <v>575</v>
      </c>
      <c r="D937" s="472" t="s">
        <v>170</v>
      </c>
      <c r="E937" s="472"/>
      <c r="F937" s="491"/>
      <c r="G937" s="360">
        <f aca="true" t="shared" si="182" ref="G937:I938">G938</f>
        <v>16.4765</v>
      </c>
      <c r="H937" s="363">
        <f t="shared" si="182"/>
        <v>16.4765</v>
      </c>
      <c r="I937" s="364">
        <f t="shared" si="182"/>
        <v>16.4765</v>
      </c>
    </row>
    <row r="938" spans="1:9" ht="12.75">
      <c r="A938" s="469">
        <v>927</v>
      </c>
      <c r="B938" s="414" t="s">
        <v>202</v>
      </c>
      <c r="C938" s="472" t="s">
        <v>575</v>
      </c>
      <c r="D938" s="472" t="s">
        <v>122</v>
      </c>
      <c r="E938" s="472"/>
      <c r="F938" s="491"/>
      <c r="G938" s="360">
        <f t="shared" si="182"/>
        <v>16.4765</v>
      </c>
      <c r="H938" s="363">
        <f t="shared" si="182"/>
        <v>16.4765</v>
      </c>
      <c r="I938" s="364">
        <f t="shared" si="182"/>
        <v>16.4765</v>
      </c>
    </row>
    <row r="939" spans="1:9" ht="12.75">
      <c r="A939" s="469">
        <v>928</v>
      </c>
      <c r="B939" s="414" t="s">
        <v>37</v>
      </c>
      <c r="C939" s="472" t="s">
        <v>575</v>
      </c>
      <c r="D939" s="472" t="s">
        <v>122</v>
      </c>
      <c r="E939" s="472" t="s">
        <v>11</v>
      </c>
      <c r="F939" s="472" t="s">
        <v>8</v>
      </c>
      <c r="G939" s="360">
        <f>G940</f>
        <v>16.4765</v>
      </c>
      <c r="H939" s="363">
        <v>16.4765</v>
      </c>
      <c r="I939" s="364">
        <v>16.4765</v>
      </c>
    </row>
    <row r="940" spans="1:9" ht="25.5">
      <c r="A940" s="469">
        <v>929</v>
      </c>
      <c r="B940" s="414" t="s">
        <v>36</v>
      </c>
      <c r="C940" s="472" t="s">
        <v>575</v>
      </c>
      <c r="D940" s="472" t="s">
        <v>122</v>
      </c>
      <c r="E940" s="472" t="s">
        <v>11</v>
      </c>
      <c r="F940" s="472" t="s">
        <v>101</v>
      </c>
      <c r="G940" s="360">
        <v>16.4765</v>
      </c>
      <c r="H940" s="363">
        <v>16.4675</v>
      </c>
      <c r="I940" s="364">
        <v>0</v>
      </c>
    </row>
    <row r="941" spans="1:9" ht="25.5">
      <c r="A941" s="469">
        <v>930</v>
      </c>
      <c r="B941" s="473" t="s">
        <v>510</v>
      </c>
      <c r="C941" s="472" t="s">
        <v>575</v>
      </c>
      <c r="D941" s="472" t="s">
        <v>182</v>
      </c>
      <c r="E941" s="472"/>
      <c r="F941" s="472"/>
      <c r="G941" s="360">
        <f aca="true" t="shared" si="183" ref="G941:I943">G942</f>
        <v>0.5</v>
      </c>
      <c r="H941" s="363">
        <f t="shared" si="183"/>
        <v>0.5</v>
      </c>
      <c r="I941" s="364">
        <f t="shared" si="183"/>
        <v>0.5</v>
      </c>
    </row>
    <row r="942" spans="1:9" ht="25.5">
      <c r="A942" s="469">
        <v>931</v>
      </c>
      <c r="B942" s="473" t="s">
        <v>196</v>
      </c>
      <c r="C942" s="472" t="s">
        <v>575</v>
      </c>
      <c r="D942" s="472" t="s">
        <v>183</v>
      </c>
      <c r="E942" s="472"/>
      <c r="F942" s="472"/>
      <c r="G942" s="360">
        <f t="shared" si="183"/>
        <v>0.5</v>
      </c>
      <c r="H942" s="363">
        <f t="shared" si="183"/>
        <v>0.5</v>
      </c>
      <c r="I942" s="364">
        <f t="shared" si="183"/>
        <v>0.5</v>
      </c>
    </row>
    <row r="943" spans="1:9" ht="12.75">
      <c r="A943" s="469">
        <v>932</v>
      </c>
      <c r="B943" s="414" t="s">
        <v>37</v>
      </c>
      <c r="C943" s="472" t="s">
        <v>575</v>
      </c>
      <c r="D943" s="472" t="s">
        <v>183</v>
      </c>
      <c r="E943" s="472" t="s">
        <v>11</v>
      </c>
      <c r="F943" s="472" t="s">
        <v>8</v>
      </c>
      <c r="G943" s="360">
        <f t="shared" si="183"/>
        <v>0.5</v>
      </c>
      <c r="H943" s="363">
        <f t="shared" si="183"/>
        <v>0.5</v>
      </c>
      <c r="I943" s="364">
        <f t="shared" si="183"/>
        <v>0.5</v>
      </c>
    </row>
    <row r="944" spans="1:9" ht="25.5">
      <c r="A944" s="469">
        <v>933</v>
      </c>
      <c r="B944" s="414" t="s">
        <v>36</v>
      </c>
      <c r="C944" s="472" t="s">
        <v>575</v>
      </c>
      <c r="D944" s="472" t="s">
        <v>183</v>
      </c>
      <c r="E944" s="472" t="s">
        <v>11</v>
      </c>
      <c r="F944" s="472" t="s">
        <v>101</v>
      </c>
      <c r="G944" s="360">
        <v>0.5</v>
      </c>
      <c r="H944" s="363">
        <v>0.5</v>
      </c>
      <c r="I944" s="364">
        <v>0.5</v>
      </c>
    </row>
    <row r="945" spans="1:9" ht="38.25">
      <c r="A945" s="469">
        <v>934</v>
      </c>
      <c r="B945" s="414" t="s">
        <v>576</v>
      </c>
      <c r="C945" s="472" t="s">
        <v>577</v>
      </c>
      <c r="D945" s="472"/>
      <c r="E945" s="472"/>
      <c r="F945" s="491"/>
      <c r="G945" s="360">
        <f>G946+G950</f>
        <v>16.9765</v>
      </c>
      <c r="H945" s="363">
        <f>H946+H950</f>
        <v>16.9765</v>
      </c>
      <c r="I945" s="364">
        <f>I946+I950</f>
        <v>16.9765</v>
      </c>
    </row>
    <row r="946" spans="1:9" ht="38.25">
      <c r="A946" s="469">
        <v>935</v>
      </c>
      <c r="B946" s="475" t="s">
        <v>180</v>
      </c>
      <c r="C946" s="472" t="s">
        <v>577</v>
      </c>
      <c r="D946" s="472" t="s">
        <v>170</v>
      </c>
      <c r="E946" s="472"/>
      <c r="F946" s="491"/>
      <c r="G946" s="360">
        <f>G947</f>
        <v>16.4765</v>
      </c>
      <c r="H946" s="363">
        <f aca="true" t="shared" si="184" ref="H946:I948">H947</f>
        <v>16.4765</v>
      </c>
      <c r="I946" s="364">
        <f t="shared" si="184"/>
        <v>16.4765</v>
      </c>
    </row>
    <row r="947" spans="1:9" ht="12.75">
      <c r="A947" s="469">
        <v>936</v>
      </c>
      <c r="B947" s="414" t="s">
        <v>202</v>
      </c>
      <c r="C947" s="472" t="s">
        <v>577</v>
      </c>
      <c r="D947" s="472" t="s">
        <v>122</v>
      </c>
      <c r="E947" s="472"/>
      <c r="F947" s="491"/>
      <c r="G947" s="360">
        <f>G948</f>
        <v>16.4765</v>
      </c>
      <c r="H947" s="363">
        <f t="shared" si="184"/>
        <v>16.4765</v>
      </c>
      <c r="I947" s="364">
        <f t="shared" si="184"/>
        <v>16.4765</v>
      </c>
    </row>
    <row r="948" spans="1:9" ht="12.75">
      <c r="A948" s="469">
        <v>937</v>
      </c>
      <c r="B948" s="414" t="s">
        <v>37</v>
      </c>
      <c r="C948" s="472" t="s">
        <v>577</v>
      </c>
      <c r="D948" s="472" t="s">
        <v>122</v>
      </c>
      <c r="E948" s="472" t="s">
        <v>11</v>
      </c>
      <c r="F948" s="472" t="s">
        <v>8</v>
      </c>
      <c r="G948" s="360">
        <f>G949</f>
        <v>16.4765</v>
      </c>
      <c r="H948" s="363">
        <f t="shared" si="184"/>
        <v>16.4765</v>
      </c>
      <c r="I948" s="364">
        <f t="shared" si="184"/>
        <v>16.4765</v>
      </c>
    </row>
    <row r="949" spans="1:9" ht="25.5">
      <c r="A949" s="469">
        <v>938</v>
      </c>
      <c r="B949" s="414" t="s">
        <v>36</v>
      </c>
      <c r="C949" s="472" t="s">
        <v>577</v>
      </c>
      <c r="D949" s="472" t="s">
        <v>122</v>
      </c>
      <c r="E949" s="472" t="s">
        <v>11</v>
      </c>
      <c r="F949" s="472" t="s">
        <v>101</v>
      </c>
      <c r="G949" s="360">
        <v>16.4765</v>
      </c>
      <c r="H949" s="363">
        <v>16.4765</v>
      </c>
      <c r="I949" s="364">
        <v>16.4765</v>
      </c>
    </row>
    <row r="950" spans="1:9" ht="25.5">
      <c r="A950" s="469">
        <v>939</v>
      </c>
      <c r="B950" s="473" t="s">
        <v>510</v>
      </c>
      <c r="C950" s="472" t="s">
        <v>577</v>
      </c>
      <c r="D950" s="472" t="s">
        <v>182</v>
      </c>
      <c r="E950" s="472"/>
      <c r="F950" s="472"/>
      <c r="G950" s="360">
        <f aca="true" t="shared" si="185" ref="G950:I952">G951</f>
        <v>0.5</v>
      </c>
      <c r="H950" s="363">
        <f t="shared" si="185"/>
        <v>0.5</v>
      </c>
      <c r="I950" s="364">
        <f t="shared" si="185"/>
        <v>0.5</v>
      </c>
    </row>
    <row r="951" spans="1:9" ht="25.5">
      <c r="A951" s="469">
        <v>940</v>
      </c>
      <c r="B951" s="473" t="s">
        <v>196</v>
      </c>
      <c r="C951" s="472" t="s">
        <v>577</v>
      </c>
      <c r="D951" s="472" t="s">
        <v>183</v>
      </c>
      <c r="E951" s="472"/>
      <c r="F951" s="472"/>
      <c r="G951" s="360">
        <f t="shared" si="185"/>
        <v>0.5</v>
      </c>
      <c r="H951" s="363">
        <f t="shared" si="185"/>
        <v>0.5</v>
      </c>
      <c r="I951" s="364">
        <f t="shared" si="185"/>
        <v>0.5</v>
      </c>
    </row>
    <row r="952" spans="1:9" ht="12.75">
      <c r="A952" s="469">
        <v>941</v>
      </c>
      <c r="B952" s="414" t="s">
        <v>37</v>
      </c>
      <c r="C952" s="472" t="s">
        <v>577</v>
      </c>
      <c r="D952" s="472" t="s">
        <v>183</v>
      </c>
      <c r="E952" s="472" t="s">
        <v>11</v>
      </c>
      <c r="F952" s="472" t="s">
        <v>8</v>
      </c>
      <c r="G952" s="360">
        <f t="shared" si="185"/>
        <v>0.5</v>
      </c>
      <c r="H952" s="363">
        <f t="shared" si="185"/>
        <v>0.5</v>
      </c>
      <c r="I952" s="364">
        <f t="shared" si="185"/>
        <v>0.5</v>
      </c>
    </row>
    <row r="953" spans="1:9" ht="25.5">
      <c r="A953" s="469">
        <v>942</v>
      </c>
      <c r="B953" s="414" t="s">
        <v>36</v>
      </c>
      <c r="C953" s="472" t="s">
        <v>577</v>
      </c>
      <c r="D953" s="472" t="s">
        <v>183</v>
      </c>
      <c r="E953" s="472" t="s">
        <v>11</v>
      </c>
      <c r="F953" s="472" t="s">
        <v>101</v>
      </c>
      <c r="G953" s="360">
        <v>0.5</v>
      </c>
      <c r="H953" s="363">
        <v>0.5</v>
      </c>
      <c r="I953" s="364">
        <v>0.5</v>
      </c>
    </row>
    <row r="954" spans="1:9" ht="38.25">
      <c r="A954" s="469">
        <v>943</v>
      </c>
      <c r="B954" s="414" t="s">
        <v>578</v>
      </c>
      <c r="C954" s="472" t="s">
        <v>579</v>
      </c>
      <c r="D954" s="472"/>
      <c r="E954" s="472"/>
      <c r="F954" s="491"/>
      <c r="G954" s="360">
        <f>G955+G959</f>
        <v>16.9765</v>
      </c>
      <c r="H954" s="363">
        <f>H955+H959</f>
        <v>16.9765</v>
      </c>
      <c r="I954" s="364">
        <f>I955+I959</f>
        <v>16.9765</v>
      </c>
    </row>
    <row r="955" spans="1:9" ht="38.25">
      <c r="A955" s="469">
        <v>944</v>
      </c>
      <c r="B955" s="475" t="s">
        <v>180</v>
      </c>
      <c r="C955" s="472" t="s">
        <v>579</v>
      </c>
      <c r="D955" s="472" t="s">
        <v>170</v>
      </c>
      <c r="E955" s="472"/>
      <c r="F955" s="491"/>
      <c r="G955" s="360">
        <f>G956</f>
        <v>16.4765</v>
      </c>
      <c r="H955" s="363">
        <f aca="true" t="shared" si="186" ref="H955:I957">H956</f>
        <v>16.4765</v>
      </c>
      <c r="I955" s="364">
        <f t="shared" si="186"/>
        <v>16.4765</v>
      </c>
    </row>
    <row r="956" spans="1:9" ht="12.75">
      <c r="A956" s="469">
        <v>945</v>
      </c>
      <c r="B956" s="414" t="s">
        <v>202</v>
      </c>
      <c r="C956" s="472" t="s">
        <v>579</v>
      </c>
      <c r="D956" s="472" t="s">
        <v>122</v>
      </c>
      <c r="E956" s="472"/>
      <c r="F956" s="491"/>
      <c r="G956" s="360">
        <f>G957</f>
        <v>16.4765</v>
      </c>
      <c r="H956" s="363">
        <f t="shared" si="186"/>
        <v>16.4765</v>
      </c>
      <c r="I956" s="364">
        <f t="shared" si="186"/>
        <v>16.4765</v>
      </c>
    </row>
    <row r="957" spans="1:9" ht="12.75">
      <c r="A957" s="469">
        <v>946</v>
      </c>
      <c r="B957" s="414" t="s">
        <v>37</v>
      </c>
      <c r="C957" s="472" t="s">
        <v>579</v>
      </c>
      <c r="D957" s="472" t="s">
        <v>122</v>
      </c>
      <c r="E957" s="472" t="s">
        <v>11</v>
      </c>
      <c r="F957" s="472" t="s">
        <v>8</v>
      </c>
      <c r="G957" s="360">
        <f>G958</f>
        <v>16.4765</v>
      </c>
      <c r="H957" s="363">
        <f t="shared" si="186"/>
        <v>16.4765</v>
      </c>
      <c r="I957" s="364">
        <f t="shared" si="186"/>
        <v>16.4765</v>
      </c>
    </row>
    <row r="958" spans="1:9" ht="25.5">
      <c r="A958" s="469">
        <v>947</v>
      </c>
      <c r="B958" s="414" t="s">
        <v>36</v>
      </c>
      <c r="C958" s="472" t="s">
        <v>579</v>
      </c>
      <c r="D958" s="472" t="s">
        <v>122</v>
      </c>
      <c r="E958" s="472" t="s">
        <v>11</v>
      </c>
      <c r="F958" s="472" t="s">
        <v>101</v>
      </c>
      <c r="G958" s="360">
        <v>16.4765</v>
      </c>
      <c r="H958" s="363">
        <v>16.4765</v>
      </c>
      <c r="I958" s="364">
        <v>16.4765</v>
      </c>
    </row>
    <row r="959" spans="1:9" ht="25.5">
      <c r="A959" s="469">
        <v>948</v>
      </c>
      <c r="B959" s="473" t="s">
        <v>510</v>
      </c>
      <c r="C959" s="472" t="s">
        <v>579</v>
      </c>
      <c r="D959" s="472" t="s">
        <v>182</v>
      </c>
      <c r="E959" s="472"/>
      <c r="F959" s="472"/>
      <c r="G959" s="360">
        <f aca="true" t="shared" si="187" ref="G959:I961">G960</f>
        <v>0.5</v>
      </c>
      <c r="H959" s="363">
        <f t="shared" si="187"/>
        <v>0.5</v>
      </c>
      <c r="I959" s="364">
        <f t="shared" si="187"/>
        <v>0.5</v>
      </c>
    </row>
    <row r="960" spans="1:9" ht="25.5">
      <c r="A960" s="469">
        <v>949</v>
      </c>
      <c r="B960" s="473" t="s">
        <v>196</v>
      </c>
      <c r="C960" s="472" t="s">
        <v>579</v>
      </c>
      <c r="D960" s="472" t="s">
        <v>183</v>
      </c>
      <c r="E960" s="472"/>
      <c r="F960" s="472"/>
      <c r="G960" s="360">
        <f t="shared" si="187"/>
        <v>0.5</v>
      </c>
      <c r="H960" s="363">
        <f t="shared" si="187"/>
        <v>0.5</v>
      </c>
      <c r="I960" s="364">
        <f t="shared" si="187"/>
        <v>0.5</v>
      </c>
    </row>
    <row r="961" spans="1:9" ht="12.75">
      <c r="A961" s="469">
        <v>950</v>
      </c>
      <c r="B961" s="414" t="s">
        <v>37</v>
      </c>
      <c r="C961" s="472" t="s">
        <v>579</v>
      </c>
      <c r="D961" s="472" t="s">
        <v>183</v>
      </c>
      <c r="E961" s="472" t="s">
        <v>11</v>
      </c>
      <c r="F961" s="472" t="s">
        <v>8</v>
      </c>
      <c r="G961" s="360">
        <f t="shared" si="187"/>
        <v>0.5</v>
      </c>
      <c r="H961" s="363">
        <f t="shared" si="187"/>
        <v>0.5</v>
      </c>
      <c r="I961" s="364">
        <f t="shared" si="187"/>
        <v>0.5</v>
      </c>
    </row>
    <row r="962" spans="1:9" ht="25.5">
      <c r="A962" s="469">
        <v>951</v>
      </c>
      <c r="B962" s="414" t="s">
        <v>36</v>
      </c>
      <c r="C962" s="472" t="s">
        <v>579</v>
      </c>
      <c r="D962" s="472" t="s">
        <v>183</v>
      </c>
      <c r="E962" s="472" t="s">
        <v>11</v>
      </c>
      <c r="F962" s="472" t="s">
        <v>101</v>
      </c>
      <c r="G962" s="360">
        <v>0.5</v>
      </c>
      <c r="H962" s="363">
        <v>0.5</v>
      </c>
      <c r="I962" s="364">
        <v>0.5</v>
      </c>
    </row>
    <row r="963" spans="1:9" ht="38.25">
      <c r="A963" s="469">
        <v>952</v>
      </c>
      <c r="B963" s="414" t="s">
        <v>580</v>
      </c>
      <c r="C963" s="472" t="s">
        <v>581</v>
      </c>
      <c r="D963" s="472"/>
      <c r="E963" s="472"/>
      <c r="F963" s="491"/>
      <c r="G963" s="360">
        <f>G964+G968</f>
        <v>16.9765</v>
      </c>
      <c r="H963" s="360">
        <f>H964+H968</f>
        <v>16.9765</v>
      </c>
      <c r="I963" s="361">
        <f>I964+I968</f>
        <v>16.9765</v>
      </c>
    </row>
    <row r="964" spans="1:9" ht="38.25">
      <c r="A964" s="469">
        <v>953</v>
      </c>
      <c r="B964" s="475" t="s">
        <v>180</v>
      </c>
      <c r="C964" s="472" t="s">
        <v>581</v>
      </c>
      <c r="D964" s="472" t="s">
        <v>170</v>
      </c>
      <c r="E964" s="472"/>
      <c r="F964" s="491"/>
      <c r="G964" s="360">
        <f>G965</f>
        <v>16.4765</v>
      </c>
      <c r="H964" s="360">
        <f>H965</f>
        <v>16.4765</v>
      </c>
      <c r="I964" s="361">
        <f>I965</f>
        <v>16.4765</v>
      </c>
    </row>
    <row r="965" spans="1:9" ht="12.75">
      <c r="A965" s="469">
        <v>954</v>
      </c>
      <c r="B965" s="414" t="s">
        <v>202</v>
      </c>
      <c r="C965" s="472" t="s">
        <v>581</v>
      </c>
      <c r="D965" s="472" t="s">
        <v>122</v>
      </c>
      <c r="E965" s="472"/>
      <c r="F965" s="491"/>
      <c r="G965" s="360">
        <f aca="true" t="shared" si="188" ref="G965:I966">G966</f>
        <v>16.4765</v>
      </c>
      <c r="H965" s="360">
        <f t="shared" si="188"/>
        <v>16.4765</v>
      </c>
      <c r="I965" s="361">
        <f t="shared" si="188"/>
        <v>16.4765</v>
      </c>
    </row>
    <row r="966" spans="1:9" ht="12.75">
      <c r="A966" s="469">
        <v>955</v>
      </c>
      <c r="B966" s="414" t="s">
        <v>37</v>
      </c>
      <c r="C966" s="472" t="s">
        <v>581</v>
      </c>
      <c r="D966" s="472" t="s">
        <v>122</v>
      </c>
      <c r="E966" s="472" t="s">
        <v>11</v>
      </c>
      <c r="F966" s="472" t="s">
        <v>8</v>
      </c>
      <c r="G966" s="360">
        <f t="shared" si="188"/>
        <v>16.4765</v>
      </c>
      <c r="H966" s="363">
        <f t="shared" si="188"/>
        <v>16.4765</v>
      </c>
      <c r="I966" s="364">
        <f t="shared" si="188"/>
        <v>16.4765</v>
      </c>
    </row>
    <row r="967" spans="1:9" ht="25.5">
      <c r="A967" s="469">
        <v>956</v>
      </c>
      <c r="B967" s="414" t="s">
        <v>36</v>
      </c>
      <c r="C967" s="472" t="s">
        <v>581</v>
      </c>
      <c r="D967" s="472" t="s">
        <v>122</v>
      </c>
      <c r="E967" s="472" t="s">
        <v>11</v>
      </c>
      <c r="F967" s="472" t="s">
        <v>101</v>
      </c>
      <c r="G967" s="360">
        <v>16.4765</v>
      </c>
      <c r="H967" s="363">
        <v>16.4765</v>
      </c>
      <c r="I967" s="364">
        <v>16.4765</v>
      </c>
    </row>
    <row r="968" spans="1:9" ht="25.5">
      <c r="A968" s="469">
        <v>957</v>
      </c>
      <c r="B968" s="473" t="s">
        <v>510</v>
      </c>
      <c r="C968" s="472" t="s">
        <v>581</v>
      </c>
      <c r="D968" s="472" t="s">
        <v>182</v>
      </c>
      <c r="E968" s="472"/>
      <c r="F968" s="472"/>
      <c r="G968" s="360">
        <f aca="true" t="shared" si="189" ref="G968:I970">G969</f>
        <v>0.5</v>
      </c>
      <c r="H968" s="363">
        <f t="shared" si="189"/>
        <v>0.5</v>
      </c>
      <c r="I968" s="364">
        <f t="shared" si="189"/>
        <v>0.5</v>
      </c>
    </row>
    <row r="969" spans="1:9" ht="25.5">
      <c r="A969" s="469">
        <v>958</v>
      </c>
      <c r="B969" s="473" t="s">
        <v>196</v>
      </c>
      <c r="C969" s="472" t="s">
        <v>581</v>
      </c>
      <c r="D969" s="472" t="s">
        <v>183</v>
      </c>
      <c r="E969" s="472"/>
      <c r="F969" s="472"/>
      <c r="G969" s="360">
        <f t="shared" si="189"/>
        <v>0.5</v>
      </c>
      <c r="H969" s="363">
        <f t="shared" si="189"/>
        <v>0.5</v>
      </c>
      <c r="I969" s="364">
        <f t="shared" si="189"/>
        <v>0.5</v>
      </c>
    </row>
    <row r="970" spans="1:9" ht="12.75">
      <c r="A970" s="469">
        <v>959</v>
      </c>
      <c r="B970" s="414" t="s">
        <v>37</v>
      </c>
      <c r="C970" s="472" t="s">
        <v>581</v>
      </c>
      <c r="D970" s="472" t="s">
        <v>183</v>
      </c>
      <c r="E970" s="472" t="s">
        <v>11</v>
      </c>
      <c r="F970" s="472" t="s">
        <v>8</v>
      </c>
      <c r="G970" s="360">
        <f t="shared" si="189"/>
        <v>0.5</v>
      </c>
      <c r="H970" s="363">
        <f t="shared" si="189"/>
        <v>0.5</v>
      </c>
      <c r="I970" s="364">
        <f t="shared" si="189"/>
        <v>0.5</v>
      </c>
    </row>
    <row r="971" spans="1:9" ht="25.5">
      <c r="A971" s="469">
        <v>960</v>
      </c>
      <c r="B971" s="414" t="s">
        <v>36</v>
      </c>
      <c r="C971" s="472" t="s">
        <v>581</v>
      </c>
      <c r="D971" s="472" t="s">
        <v>183</v>
      </c>
      <c r="E971" s="472" t="s">
        <v>11</v>
      </c>
      <c r="F971" s="472" t="s">
        <v>101</v>
      </c>
      <c r="G971" s="360">
        <v>0.5</v>
      </c>
      <c r="H971" s="363">
        <v>0.5</v>
      </c>
      <c r="I971" s="364">
        <v>0.5</v>
      </c>
    </row>
    <row r="972" spans="1:9" ht="38.25">
      <c r="A972" s="469">
        <v>961</v>
      </c>
      <c r="B972" s="414" t="s">
        <v>582</v>
      </c>
      <c r="C972" s="472" t="s">
        <v>583</v>
      </c>
      <c r="D972" s="472"/>
      <c r="E972" s="472"/>
      <c r="F972" s="491"/>
      <c r="G972" s="360">
        <f>G973+G977</f>
        <v>16.9765</v>
      </c>
      <c r="H972" s="363">
        <f>H973+H977</f>
        <v>16.9765</v>
      </c>
      <c r="I972" s="364">
        <f>I973+I977</f>
        <v>16.9765</v>
      </c>
    </row>
    <row r="973" spans="1:9" ht="38.25">
      <c r="A973" s="469">
        <v>962</v>
      </c>
      <c r="B973" s="475" t="s">
        <v>180</v>
      </c>
      <c r="C973" s="472" t="s">
        <v>583</v>
      </c>
      <c r="D973" s="472" t="s">
        <v>170</v>
      </c>
      <c r="E973" s="472"/>
      <c r="F973" s="491"/>
      <c r="G973" s="360">
        <f>G974</f>
        <v>16.4765</v>
      </c>
      <c r="H973" s="363">
        <f aca="true" t="shared" si="190" ref="H973:I975">H974</f>
        <v>16.4765</v>
      </c>
      <c r="I973" s="364">
        <f t="shared" si="190"/>
        <v>16.4765</v>
      </c>
    </row>
    <row r="974" spans="1:9" ht="12.75">
      <c r="A974" s="469">
        <v>963</v>
      </c>
      <c r="B974" s="414" t="s">
        <v>202</v>
      </c>
      <c r="C974" s="472" t="s">
        <v>583</v>
      </c>
      <c r="D974" s="472" t="s">
        <v>122</v>
      </c>
      <c r="E974" s="472"/>
      <c r="F974" s="491"/>
      <c r="G974" s="360">
        <f>G975</f>
        <v>16.4765</v>
      </c>
      <c r="H974" s="363">
        <f t="shared" si="190"/>
        <v>16.4765</v>
      </c>
      <c r="I974" s="364">
        <f t="shared" si="190"/>
        <v>16.4765</v>
      </c>
    </row>
    <row r="975" spans="1:9" ht="12.75">
      <c r="A975" s="469">
        <v>964</v>
      </c>
      <c r="B975" s="414" t="s">
        <v>37</v>
      </c>
      <c r="C975" s="472" t="s">
        <v>583</v>
      </c>
      <c r="D975" s="472" t="s">
        <v>122</v>
      </c>
      <c r="E975" s="472" t="s">
        <v>11</v>
      </c>
      <c r="F975" s="472" t="s">
        <v>8</v>
      </c>
      <c r="G975" s="360">
        <f>G976</f>
        <v>16.4765</v>
      </c>
      <c r="H975" s="363">
        <f t="shared" si="190"/>
        <v>16.4765</v>
      </c>
      <c r="I975" s="364">
        <f t="shared" si="190"/>
        <v>16.4765</v>
      </c>
    </row>
    <row r="976" spans="1:9" ht="25.5">
      <c r="A976" s="469">
        <v>965</v>
      </c>
      <c r="B976" s="414" t="s">
        <v>36</v>
      </c>
      <c r="C976" s="472" t="s">
        <v>583</v>
      </c>
      <c r="D976" s="472" t="s">
        <v>122</v>
      </c>
      <c r="E976" s="472" t="s">
        <v>11</v>
      </c>
      <c r="F976" s="472" t="s">
        <v>101</v>
      </c>
      <c r="G976" s="360">
        <v>16.4765</v>
      </c>
      <c r="H976" s="363">
        <v>16.4765</v>
      </c>
      <c r="I976" s="364">
        <v>16.4765</v>
      </c>
    </row>
    <row r="977" spans="1:9" ht="25.5">
      <c r="A977" s="469">
        <v>966</v>
      </c>
      <c r="B977" s="473" t="s">
        <v>510</v>
      </c>
      <c r="C977" s="472" t="s">
        <v>583</v>
      </c>
      <c r="D977" s="472" t="s">
        <v>182</v>
      </c>
      <c r="E977" s="472"/>
      <c r="F977" s="472"/>
      <c r="G977" s="360">
        <f aca="true" t="shared" si="191" ref="G977:I979">G978</f>
        <v>0.5</v>
      </c>
      <c r="H977" s="363">
        <f t="shared" si="191"/>
        <v>0.5</v>
      </c>
      <c r="I977" s="364">
        <f t="shared" si="191"/>
        <v>0.5</v>
      </c>
    </row>
    <row r="978" spans="1:9" ht="25.5">
      <c r="A978" s="469">
        <v>967</v>
      </c>
      <c r="B978" s="473" t="s">
        <v>196</v>
      </c>
      <c r="C978" s="472" t="s">
        <v>583</v>
      </c>
      <c r="D978" s="472" t="s">
        <v>183</v>
      </c>
      <c r="E978" s="472"/>
      <c r="F978" s="472"/>
      <c r="G978" s="360">
        <f t="shared" si="191"/>
        <v>0.5</v>
      </c>
      <c r="H978" s="363">
        <f t="shared" si="191"/>
        <v>0.5</v>
      </c>
      <c r="I978" s="364">
        <f t="shared" si="191"/>
        <v>0.5</v>
      </c>
    </row>
    <row r="979" spans="1:9" ht="12.75">
      <c r="A979" s="469">
        <v>968</v>
      </c>
      <c r="B979" s="414" t="s">
        <v>37</v>
      </c>
      <c r="C979" s="472" t="s">
        <v>583</v>
      </c>
      <c r="D979" s="472" t="s">
        <v>183</v>
      </c>
      <c r="E979" s="472" t="s">
        <v>11</v>
      </c>
      <c r="F979" s="472" t="s">
        <v>8</v>
      </c>
      <c r="G979" s="360">
        <f t="shared" si="191"/>
        <v>0.5</v>
      </c>
      <c r="H979" s="363">
        <f t="shared" si="191"/>
        <v>0.5</v>
      </c>
      <c r="I979" s="364">
        <f t="shared" si="191"/>
        <v>0.5</v>
      </c>
    </row>
    <row r="980" spans="1:9" ht="25.5">
      <c r="A980" s="469">
        <v>969</v>
      </c>
      <c r="B980" s="414" t="s">
        <v>36</v>
      </c>
      <c r="C980" s="472" t="s">
        <v>583</v>
      </c>
      <c r="D980" s="472" t="s">
        <v>183</v>
      </c>
      <c r="E980" s="472" t="s">
        <v>11</v>
      </c>
      <c r="F980" s="472" t="s">
        <v>101</v>
      </c>
      <c r="G980" s="360">
        <v>0.5</v>
      </c>
      <c r="H980" s="363">
        <v>0.5</v>
      </c>
      <c r="I980" s="364">
        <v>0.5</v>
      </c>
    </row>
    <row r="981" spans="1:9" ht="38.25">
      <c r="A981" s="469">
        <v>970</v>
      </c>
      <c r="B981" s="414" t="s">
        <v>584</v>
      </c>
      <c r="C981" s="472" t="s">
        <v>585</v>
      </c>
      <c r="D981" s="472"/>
      <c r="E981" s="472"/>
      <c r="F981" s="491"/>
      <c r="G981" s="363">
        <f aca="true" t="shared" si="192" ref="G981:I984">G982</f>
        <v>120.24187</v>
      </c>
      <c r="H981" s="363">
        <f t="shared" si="192"/>
        <v>120.24187</v>
      </c>
      <c r="I981" s="364">
        <f t="shared" si="192"/>
        <v>120.24187</v>
      </c>
    </row>
    <row r="982" spans="1:9" ht="38.25">
      <c r="A982" s="469">
        <v>971</v>
      </c>
      <c r="B982" s="475" t="s">
        <v>180</v>
      </c>
      <c r="C982" s="472" t="s">
        <v>585</v>
      </c>
      <c r="D982" s="472" t="s">
        <v>170</v>
      </c>
      <c r="E982" s="472"/>
      <c r="F982" s="491"/>
      <c r="G982" s="363">
        <f t="shared" si="192"/>
        <v>120.24187</v>
      </c>
      <c r="H982" s="363">
        <f t="shared" si="192"/>
        <v>120.24187</v>
      </c>
      <c r="I982" s="364">
        <f t="shared" si="192"/>
        <v>120.24187</v>
      </c>
    </row>
    <row r="983" spans="1:9" ht="12.75">
      <c r="A983" s="469">
        <v>972</v>
      </c>
      <c r="B983" s="414" t="s">
        <v>202</v>
      </c>
      <c r="C983" s="472" t="s">
        <v>585</v>
      </c>
      <c r="D983" s="472" t="s">
        <v>122</v>
      </c>
      <c r="E983" s="472"/>
      <c r="F983" s="491"/>
      <c r="G983" s="363">
        <f t="shared" si="192"/>
        <v>120.24187</v>
      </c>
      <c r="H983" s="363">
        <f t="shared" si="192"/>
        <v>120.24187</v>
      </c>
      <c r="I983" s="364">
        <f t="shared" si="192"/>
        <v>120.24187</v>
      </c>
    </row>
    <row r="984" spans="1:9" ht="12.75">
      <c r="A984" s="469">
        <v>973</v>
      </c>
      <c r="B984" s="414" t="s">
        <v>37</v>
      </c>
      <c r="C984" s="472" t="s">
        <v>585</v>
      </c>
      <c r="D984" s="472" t="s">
        <v>122</v>
      </c>
      <c r="E984" s="472" t="s">
        <v>11</v>
      </c>
      <c r="F984" s="472" t="s">
        <v>8</v>
      </c>
      <c r="G984" s="363">
        <f t="shared" si="192"/>
        <v>120.24187</v>
      </c>
      <c r="H984" s="363">
        <f t="shared" si="192"/>
        <v>120.24187</v>
      </c>
      <c r="I984" s="364">
        <f t="shared" si="192"/>
        <v>120.24187</v>
      </c>
    </row>
    <row r="985" spans="1:9" ht="25.5">
      <c r="A985" s="469">
        <v>974</v>
      </c>
      <c r="B985" s="414" t="s">
        <v>36</v>
      </c>
      <c r="C985" s="472" t="s">
        <v>585</v>
      </c>
      <c r="D985" s="472" t="s">
        <v>122</v>
      </c>
      <c r="E985" s="472" t="s">
        <v>11</v>
      </c>
      <c r="F985" s="472" t="s">
        <v>101</v>
      </c>
      <c r="G985" s="363">
        <v>120.24187</v>
      </c>
      <c r="H985" s="363">
        <v>120.24187</v>
      </c>
      <c r="I985" s="364">
        <v>120.24187</v>
      </c>
    </row>
    <row r="986" spans="1:9" ht="38.25">
      <c r="A986" s="469">
        <v>975</v>
      </c>
      <c r="B986" s="414" t="s">
        <v>586</v>
      </c>
      <c r="C986" s="472" t="s">
        <v>587</v>
      </c>
      <c r="D986" s="472"/>
      <c r="E986" s="472"/>
      <c r="F986" s="491"/>
      <c r="G986" s="360">
        <f>G987+G991</f>
        <v>16.9765</v>
      </c>
      <c r="H986" s="363">
        <f>H987+H991</f>
        <v>16.9765</v>
      </c>
      <c r="I986" s="364">
        <f>I987+I991</f>
        <v>16.9765</v>
      </c>
    </row>
    <row r="987" spans="1:9" ht="38.25">
      <c r="A987" s="469">
        <v>976</v>
      </c>
      <c r="B987" s="475" t="s">
        <v>180</v>
      </c>
      <c r="C987" s="472" t="s">
        <v>587</v>
      </c>
      <c r="D987" s="472" t="s">
        <v>170</v>
      </c>
      <c r="E987" s="472"/>
      <c r="F987" s="491"/>
      <c r="G987" s="360">
        <f>G988</f>
        <v>16.4765</v>
      </c>
      <c r="H987" s="363">
        <f aca="true" t="shared" si="193" ref="H987:I989">H988</f>
        <v>16.4765</v>
      </c>
      <c r="I987" s="364">
        <f t="shared" si="193"/>
        <v>16.4765</v>
      </c>
    </row>
    <row r="988" spans="1:9" ht="12.75">
      <c r="A988" s="469">
        <v>977</v>
      </c>
      <c r="B988" s="414" t="s">
        <v>202</v>
      </c>
      <c r="C988" s="472" t="s">
        <v>587</v>
      </c>
      <c r="D988" s="472" t="s">
        <v>122</v>
      </c>
      <c r="E988" s="472"/>
      <c r="F988" s="491"/>
      <c r="G988" s="360">
        <f>G989</f>
        <v>16.4765</v>
      </c>
      <c r="H988" s="363">
        <f t="shared" si="193"/>
        <v>16.4765</v>
      </c>
      <c r="I988" s="364">
        <f t="shared" si="193"/>
        <v>16.4765</v>
      </c>
    </row>
    <row r="989" spans="1:9" ht="12.75">
      <c r="A989" s="469">
        <v>978</v>
      </c>
      <c r="B989" s="414" t="s">
        <v>37</v>
      </c>
      <c r="C989" s="472" t="s">
        <v>587</v>
      </c>
      <c r="D989" s="472" t="s">
        <v>122</v>
      </c>
      <c r="E989" s="472" t="s">
        <v>11</v>
      </c>
      <c r="F989" s="472" t="s">
        <v>8</v>
      </c>
      <c r="G989" s="360">
        <f>G990</f>
        <v>16.4765</v>
      </c>
      <c r="H989" s="363">
        <f t="shared" si="193"/>
        <v>16.4765</v>
      </c>
      <c r="I989" s="364">
        <f>I990</f>
        <v>16.4765</v>
      </c>
    </row>
    <row r="990" spans="1:9" ht="25.5">
      <c r="A990" s="469">
        <v>979</v>
      </c>
      <c r="B990" s="414" t="s">
        <v>36</v>
      </c>
      <c r="C990" s="472" t="s">
        <v>587</v>
      </c>
      <c r="D990" s="472" t="s">
        <v>122</v>
      </c>
      <c r="E990" s="472" t="s">
        <v>11</v>
      </c>
      <c r="F990" s="472" t="s">
        <v>101</v>
      </c>
      <c r="G990" s="360">
        <v>16.4765</v>
      </c>
      <c r="H990" s="363">
        <v>16.4765</v>
      </c>
      <c r="I990" s="364">
        <v>16.4765</v>
      </c>
    </row>
    <row r="991" spans="1:9" ht="25.5">
      <c r="A991" s="469">
        <v>980</v>
      </c>
      <c r="B991" s="473" t="s">
        <v>510</v>
      </c>
      <c r="C991" s="472" t="s">
        <v>587</v>
      </c>
      <c r="D991" s="472" t="s">
        <v>182</v>
      </c>
      <c r="E991" s="472"/>
      <c r="F991" s="472"/>
      <c r="G991" s="360">
        <f aca="true" t="shared" si="194" ref="G991:I993">G992</f>
        <v>0.5</v>
      </c>
      <c r="H991" s="363">
        <f t="shared" si="194"/>
        <v>0.5</v>
      </c>
      <c r="I991" s="364">
        <f t="shared" si="194"/>
        <v>0.5</v>
      </c>
    </row>
    <row r="992" spans="1:9" ht="25.5">
      <c r="A992" s="469">
        <v>981</v>
      </c>
      <c r="B992" s="473" t="s">
        <v>196</v>
      </c>
      <c r="C992" s="472" t="s">
        <v>587</v>
      </c>
      <c r="D992" s="472" t="s">
        <v>183</v>
      </c>
      <c r="E992" s="472"/>
      <c r="F992" s="472"/>
      <c r="G992" s="360">
        <f t="shared" si="194"/>
        <v>0.5</v>
      </c>
      <c r="H992" s="363">
        <f t="shared" si="194"/>
        <v>0.5</v>
      </c>
      <c r="I992" s="364">
        <f t="shared" si="194"/>
        <v>0.5</v>
      </c>
    </row>
    <row r="993" spans="1:9" ht="12.75">
      <c r="A993" s="469">
        <v>982</v>
      </c>
      <c r="B993" s="414" t="s">
        <v>37</v>
      </c>
      <c r="C993" s="472" t="s">
        <v>587</v>
      </c>
      <c r="D993" s="472" t="s">
        <v>183</v>
      </c>
      <c r="E993" s="472" t="s">
        <v>11</v>
      </c>
      <c r="F993" s="472" t="s">
        <v>8</v>
      </c>
      <c r="G993" s="360">
        <f t="shared" si="194"/>
        <v>0.5</v>
      </c>
      <c r="H993" s="363">
        <f t="shared" si="194"/>
        <v>0.5</v>
      </c>
      <c r="I993" s="364">
        <f t="shared" si="194"/>
        <v>0.5</v>
      </c>
    </row>
    <row r="994" spans="1:9" ht="25.5">
      <c r="A994" s="469">
        <v>983</v>
      </c>
      <c r="B994" s="414" t="s">
        <v>36</v>
      </c>
      <c r="C994" s="472" t="s">
        <v>587</v>
      </c>
      <c r="D994" s="472" t="s">
        <v>183</v>
      </c>
      <c r="E994" s="472" t="s">
        <v>11</v>
      </c>
      <c r="F994" s="472" t="s">
        <v>101</v>
      </c>
      <c r="G994" s="360">
        <v>0.5</v>
      </c>
      <c r="H994" s="363">
        <v>0.5</v>
      </c>
      <c r="I994" s="364">
        <v>0.5</v>
      </c>
    </row>
    <row r="995" spans="1:9" ht="38.25">
      <c r="A995" s="469">
        <v>984</v>
      </c>
      <c r="B995" s="443" t="s">
        <v>517</v>
      </c>
      <c r="C995" s="478" t="s">
        <v>518</v>
      </c>
      <c r="D995" s="478"/>
      <c r="E995" s="472"/>
      <c r="F995" s="476"/>
      <c r="G995" s="363">
        <f>G996+G1005+G1014+G1023+G1032+G1041</f>
        <v>464.5558</v>
      </c>
      <c r="H995" s="363">
        <f>H996+H1005+H1014+H1023+H1032+H1041</f>
        <v>0</v>
      </c>
      <c r="I995" s="364">
        <f>I996+I1005+I1014+I1023+I1032+I1041</f>
        <v>0</v>
      </c>
    </row>
    <row r="996" spans="1:9" ht="38.25">
      <c r="A996" s="469">
        <v>985</v>
      </c>
      <c r="B996" s="414" t="s">
        <v>526</v>
      </c>
      <c r="C996" s="478" t="s">
        <v>519</v>
      </c>
      <c r="D996" s="478"/>
      <c r="E996" s="472"/>
      <c r="F996" s="476"/>
      <c r="G996" s="365">
        <f>G997+G1001</f>
        <v>82.03349999999999</v>
      </c>
      <c r="H996" s="365">
        <f>H997+H1001</f>
        <v>0</v>
      </c>
      <c r="I996" s="366">
        <f>I997+I1001</f>
        <v>0</v>
      </c>
    </row>
    <row r="997" spans="1:9" ht="38.25">
      <c r="A997" s="469">
        <v>986</v>
      </c>
      <c r="B997" s="475" t="s">
        <v>180</v>
      </c>
      <c r="C997" s="478" t="s">
        <v>519</v>
      </c>
      <c r="D997" s="472" t="s">
        <v>170</v>
      </c>
      <c r="E997" s="472"/>
      <c r="F997" s="476"/>
      <c r="G997" s="363">
        <f>G998</f>
        <v>76.4112</v>
      </c>
      <c r="H997" s="363">
        <f aca="true" t="shared" si="195" ref="H997:I999">H998</f>
        <v>0</v>
      </c>
      <c r="I997" s="364">
        <f t="shared" si="195"/>
        <v>0</v>
      </c>
    </row>
    <row r="998" spans="1:9" ht="12.75">
      <c r="A998" s="469">
        <v>987</v>
      </c>
      <c r="B998" s="414" t="s">
        <v>202</v>
      </c>
      <c r="C998" s="478" t="s">
        <v>519</v>
      </c>
      <c r="D998" s="472" t="s">
        <v>122</v>
      </c>
      <c r="E998" s="472"/>
      <c r="F998" s="476"/>
      <c r="G998" s="363">
        <f>G999</f>
        <v>76.4112</v>
      </c>
      <c r="H998" s="363">
        <f t="shared" si="195"/>
        <v>0</v>
      </c>
      <c r="I998" s="364">
        <f t="shared" si="195"/>
        <v>0</v>
      </c>
    </row>
    <row r="999" spans="1:9" ht="12.75">
      <c r="A999" s="469">
        <v>988</v>
      </c>
      <c r="B999" s="414" t="s">
        <v>95</v>
      </c>
      <c r="C999" s="478" t="s">
        <v>519</v>
      </c>
      <c r="D999" s="472" t="s">
        <v>122</v>
      </c>
      <c r="E999" s="472" t="s">
        <v>148</v>
      </c>
      <c r="F999" s="472" t="s">
        <v>8</v>
      </c>
      <c r="G999" s="363">
        <f>G1000</f>
        <v>76.4112</v>
      </c>
      <c r="H999" s="363">
        <f t="shared" si="195"/>
        <v>0</v>
      </c>
      <c r="I999" s="364">
        <f t="shared" si="195"/>
        <v>0</v>
      </c>
    </row>
    <row r="1000" spans="1:9" ht="12.75">
      <c r="A1000" s="469">
        <v>989</v>
      </c>
      <c r="B1000" s="414" t="s">
        <v>137</v>
      </c>
      <c r="C1000" s="478" t="s">
        <v>519</v>
      </c>
      <c r="D1000" s="472" t="s">
        <v>122</v>
      </c>
      <c r="E1000" s="472" t="s">
        <v>148</v>
      </c>
      <c r="F1000" s="472" t="s">
        <v>148</v>
      </c>
      <c r="G1000" s="363">
        <v>76.4112</v>
      </c>
      <c r="H1000" s="363">
        <v>0</v>
      </c>
      <c r="I1000" s="364">
        <v>0</v>
      </c>
    </row>
    <row r="1001" spans="1:9" ht="25.5">
      <c r="A1001" s="469">
        <v>990</v>
      </c>
      <c r="B1001" s="473" t="s">
        <v>510</v>
      </c>
      <c r="C1001" s="478" t="s">
        <v>519</v>
      </c>
      <c r="D1001" s="478" t="s">
        <v>182</v>
      </c>
      <c r="E1001" s="472"/>
      <c r="F1001" s="476"/>
      <c r="G1001" s="365">
        <f>G1002</f>
        <v>5.6223</v>
      </c>
      <c r="H1001" s="363">
        <f aca="true" t="shared" si="196" ref="H1001:I1003">H1002</f>
        <v>0</v>
      </c>
      <c r="I1001" s="364">
        <f t="shared" si="196"/>
        <v>0</v>
      </c>
    </row>
    <row r="1002" spans="1:9" ht="25.5">
      <c r="A1002" s="469">
        <v>991</v>
      </c>
      <c r="B1002" s="473" t="s">
        <v>196</v>
      </c>
      <c r="C1002" s="478" t="s">
        <v>519</v>
      </c>
      <c r="D1002" s="478" t="s">
        <v>183</v>
      </c>
      <c r="E1002" s="472"/>
      <c r="F1002" s="476"/>
      <c r="G1002" s="365">
        <f>G1003</f>
        <v>5.6223</v>
      </c>
      <c r="H1002" s="363">
        <f t="shared" si="196"/>
        <v>0</v>
      </c>
      <c r="I1002" s="364">
        <f t="shared" si="196"/>
        <v>0</v>
      </c>
    </row>
    <row r="1003" spans="1:9" ht="12.75">
      <c r="A1003" s="469">
        <v>992</v>
      </c>
      <c r="B1003" s="414" t="s">
        <v>95</v>
      </c>
      <c r="C1003" s="478" t="s">
        <v>519</v>
      </c>
      <c r="D1003" s="472" t="s">
        <v>183</v>
      </c>
      <c r="E1003" s="472" t="s">
        <v>148</v>
      </c>
      <c r="F1003" s="472" t="s">
        <v>8</v>
      </c>
      <c r="G1003" s="365">
        <f>G1004</f>
        <v>5.6223</v>
      </c>
      <c r="H1003" s="363">
        <f t="shared" si="196"/>
        <v>0</v>
      </c>
      <c r="I1003" s="364">
        <f t="shared" si="196"/>
        <v>0</v>
      </c>
    </row>
    <row r="1004" spans="1:9" ht="12.75">
      <c r="A1004" s="469">
        <v>993</v>
      </c>
      <c r="B1004" s="414" t="s">
        <v>137</v>
      </c>
      <c r="C1004" s="478" t="s">
        <v>519</v>
      </c>
      <c r="D1004" s="472" t="s">
        <v>183</v>
      </c>
      <c r="E1004" s="472" t="s">
        <v>148</v>
      </c>
      <c r="F1004" s="472" t="s">
        <v>148</v>
      </c>
      <c r="G1004" s="365">
        <v>5.6223</v>
      </c>
      <c r="H1004" s="365">
        <v>0</v>
      </c>
      <c r="I1004" s="366">
        <v>0</v>
      </c>
    </row>
    <row r="1005" spans="1:9" ht="38.25">
      <c r="A1005" s="469">
        <v>994</v>
      </c>
      <c r="B1005" s="414" t="s">
        <v>654</v>
      </c>
      <c r="C1005" s="478" t="s">
        <v>646</v>
      </c>
      <c r="D1005" s="478"/>
      <c r="E1005" s="472"/>
      <c r="F1005" s="476"/>
      <c r="G1005" s="365">
        <f>G1006+G1010</f>
        <v>100.16449999999999</v>
      </c>
      <c r="H1005" s="365">
        <f>H1006+H1010</f>
        <v>0</v>
      </c>
      <c r="I1005" s="366">
        <f>I1006+I1010</f>
        <v>0</v>
      </c>
    </row>
    <row r="1006" spans="1:9" ht="38.25">
      <c r="A1006" s="469">
        <v>995</v>
      </c>
      <c r="B1006" s="475" t="s">
        <v>180</v>
      </c>
      <c r="C1006" s="478" t="s">
        <v>646</v>
      </c>
      <c r="D1006" s="472" t="s">
        <v>170</v>
      </c>
      <c r="E1006" s="472"/>
      <c r="F1006" s="476"/>
      <c r="G1006" s="363">
        <f>G1007</f>
        <v>93.2969</v>
      </c>
      <c r="H1006" s="363">
        <f aca="true" t="shared" si="197" ref="H1006:I1008">H1007</f>
        <v>0</v>
      </c>
      <c r="I1006" s="364">
        <f t="shared" si="197"/>
        <v>0</v>
      </c>
    </row>
    <row r="1007" spans="1:9" ht="12.75">
      <c r="A1007" s="469">
        <v>996</v>
      </c>
      <c r="B1007" s="414" t="s">
        <v>202</v>
      </c>
      <c r="C1007" s="478" t="s">
        <v>646</v>
      </c>
      <c r="D1007" s="472" t="s">
        <v>122</v>
      </c>
      <c r="E1007" s="472"/>
      <c r="F1007" s="476"/>
      <c r="G1007" s="363">
        <f>G1008</f>
        <v>93.2969</v>
      </c>
      <c r="H1007" s="363">
        <f t="shared" si="197"/>
        <v>0</v>
      </c>
      <c r="I1007" s="364">
        <f t="shared" si="197"/>
        <v>0</v>
      </c>
    </row>
    <row r="1008" spans="1:9" ht="12.75">
      <c r="A1008" s="469">
        <v>997</v>
      </c>
      <c r="B1008" s="414" t="s">
        <v>95</v>
      </c>
      <c r="C1008" s="478" t="s">
        <v>646</v>
      </c>
      <c r="D1008" s="472" t="s">
        <v>122</v>
      </c>
      <c r="E1008" s="472" t="s">
        <v>148</v>
      </c>
      <c r="F1008" s="472" t="s">
        <v>8</v>
      </c>
      <c r="G1008" s="363">
        <f>G1009</f>
        <v>93.2969</v>
      </c>
      <c r="H1008" s="363">
        <f t="shared" si="197"/>
        <v>0</v>
      </c>
      <c r="I1008" s="364">
        <f t="shared" si="197"/>
        <v>0</v>
      </c>
    </row>
    <row r="1009" spans="1:9" ht="12.75">
      <c r="A1009" s="469">
        <v>998</v>
      </c>
      <c r="B1009" s="414" t="s">
        <v>137</v>
      </c>
      <c r="C1009" s="478" t="s">
        <v>646</v>
      </c>
      <c r="D1009" s="472" t="s">
        <v>122</v>
      </c>
      <c r="E1009" s="472" t="s">
        <v>148</v>
      </c>
      <c r="F1009" s="472" t="s">
        <v>148</v>
      </c>
      <c r="G1009" s="363">
        <v>93.2969</v>
      </c>
      <c r="H1009" s="363">
        <v>0</v>
      </c>
      <c r="I1009" s="364">
        <v>0</v>
      </c>
    </row>
    <row r="1010" spans="1:9" ht="25.5">
      <c r="A1010" s="469">
        <v>999</v>
      </c>
      <c r="B1010" s="473" t="s">
        <v>510</v>
      </c>
      <c r="C1010" s="478" t="s">
        <v>646</v>
      </c>
      <c r="D1010" s="478" t="s">
        <v>182</v>
      </c>
      <c r="E1010" s="472"/>
      <c r="F1010" s="476"/>
      <c r="G1010" s="365">
        <f aca="true" t="shared" si="198" ref="G1010:I1012">G1011</f>
        <v>6.8676</v>
      </c>
      <c r="H1010" s="365">
        <f t="shared" si="198"/>
        <v>0</v>
      </c>
      <c r="I1010" s="366">
        <f t="shared" si="198"/>
        <v>0</v>
      </c>
    </row>
    <row r="1011" spans="1:9" ht="25.5">
      <c r="A1011" s="469">
        <v>1000</v>
      </c>
      <c r="B1011" s="473" t="s">
        <v>196</v>
      </c>
      <c r="C1011" s="478" t="s">
        <v>646</v>
      </c>
      <c r="D1011" s="478" t="s">
        <v>183</v>
      </c>
      <c r="E1011" s="472"/>
      <c r="F1011" s="476"/>
      <c r="G1011" s="365">
        <f t="shared" si="198"/>
        <v>6.8676</v>
      </c>
      <c r="H1011" s="363">
        <f t="shared" si="198"/>
        <v>0</v>
      </c>
      <c r="I1011" s="364">
        <f t="shared" si="198"/>
        <v>0</v>
      </c>
    </row>
    <row r="1012" spans="1:9" ht="12.75">
      <c r="A1012" s="469">
        <v>1001</v>
      </c>
      <c r="B1012" s="414" t="s">
        <v>95</v>
      </c>
      <c r="C1012" s="478" t="s">
        <v>646</v>
      </c>
      <c r="D1012" s="472" t="s">
        <v>183</v>
      </c>
      <c r="E1012" s="472" t="s">
        <v>148</v>
      </c>
      <c r="F1012" s="472" t="s">
        <v>8</v>
      </c>
      <c r="G1012" s="365">
        <f t="shared" si="198"/>
        <v>6.8676</v>
      </c>
      <c r="H1012" s="363">
        <f t="shared" si="198"/>
        <v>0</v>
      </c>
      <c r="I1012" s="364">
        <f t="shared" si="198"/>
        <v>0</v>
      </c>
    </row>
    <row r="1013" spans="1:9" ht="12.75">
      <c r="A1013" s="469">
        <v>1002</v>
      </c>
      <c r="B1013" s="414" t="s">
        <v>137</v>
      </c>
      <c r="C1013" s="478" t="s">
        <v>646</v>
      </c>
      <c r="D1013" s="472" t="s">
        <v>183</v>
      </c>
      <c r="E1013" s="472" t="s">
        <v>148</v>
      </c>
      <c r="F1013" s="472" t="s">
        <v>148</v>
      </c>
      <c r="G1013" s="365">
        <v>6.8676</v>
      </c>
      <c r="H1013" s="365">
        <v>0</v>
      </c>
      <c r="I1013" s="366">
        <v>0</v>
      </c>
    </row>
    <row r="1014" spans="1:9" ht="38.25">
      <c r="A1014" s="469">
        <v>1003</v>
      </c>
      <c r="B1014" s="414" t="s">
        <v>520</v>
      </c>
      <c r="C1014" s="478" t="s">
        <v>521</v>
      </c>
      <c r="D1014" s="478"/>
      <c r="E1014" s="472"/>
      <c r="F1014" s="476"/>
      <c r="G1014" s="365">
        <f>G1015+G1019</f>
        <v>50.079899999999995</v>
      </c>
      <c r="H1014" s="365">
        <f>H1015+H1019</f>
        <v>0</v>
      </c>
      <c r="I1014" s="366">
        <f>I1015+I1019</f>
        <v>0</v>
      </c>
    </row>
    <row r="1015" spans="1:9" ht="38.25">
      <c r="A1015" s="469">
        <v>1004</v>
      </c>
      <c r="B1015" s="475" t="s">
        <v>180</v>
      </c>
      <c r="C1015" s="478" t="s">
        <v>521</v>
      </c>
      <c r="D1015" s="478" t="s">
        <v>170</v>
      </c>
      <c r="E1015" s="472"/>
      <c r="F1015" s="476"/>
      <c r="G1015" s="365">
        <f>G1016</f>
        <v>46.6461</v>
      </c>
      <c r="H1015" s="365">
        <f aca="true" t="shared" si="199" ref="H1015:I1017">H1016</f>
        <v>0</v>
      </c>
      <c r="I1015" s="366">
        <f t="shared" si="199"/>
        <v>0</v>
      </c>
    </row>
    <row r="1016" spans="1:9" ht="12.75">
      <c r="A1016" s="469">
        <v>1005</v>
      </c>
      <c r="B1016" s="414" t="s">
        <v>202</v>
      </c>
      <c r="C1016" s="478" t="s">
        <v>521</v>
      </c>
      <c r="D1016" s="478" t="s">
        <v>122</v>
      </c>
      <c r="E1016" s="472"/>
      <c r="F1016" s="476"/>
      <c r="G1016" s="365">
        <f>G1017</f>
        <v>46.6461</v>
      </c>
      <c r="H1016" s="365">
        <f t="shared" si="199"/>
        <v>0</v>
      </c>
      <c r="I1016" s="366">
        <f t="shared" si="199"/>
        <v>0</v>
      </c>
    </row>
    <row r="1017" spans="1:9" ht="12.75">
      <c r="A1017" s="469">
        <v>1006</v>
      </c>
      <c r="B1017" s="414" t="s">
        <v>95</v>
      </c>
      <c r="C1017" s="478" t="s">
        <v>521</v>
      </c>
      <c r="D1017" s="478" t="s">
        <v>122</v>
      </c>
      <c r="E1017" s="472" t="s">
        <v>148</v>
      </c>
      <c r="F1017" s="472" t="s">
        <v>8</v>
      </c>
      <c r="G1017" s="365">
        <f>G1018</f>
        <v>46.6461</v>
      </c>
      <c r="H1017" s="365">
        <f t="shared" si="199"/>
        <v>0</v>
      </c>
      <c r="I1017" s="366">
        <f t="shared" si="199"/>
        <v>0</v>
      </c>
    </row>
    <row r="1018" spans="1:9" ht="12.75">
      <c r="A1018" s="469">
        <v>1007</v>
      </c>
      <c r="B1018" s="414" t="s">
        <v>137</v>
      </c>
      <c r="C1018" s="478" t="s">
        <v>521</v>
      </c>
      <c r="D1018" s="478" t="s">
        <v>122</v>
      </c>
      <c r="E1018" s="472" t="s">
        <v>148</v>
      </c>
      <c r="F1018" s="472" t="s">
        <v>148</v>
      </c>
      <c r="G1018" s="365">
        <v>46.6461</v>
      </c>
      <c r="H1018" s="365">
        <v>0</v>
      </c>
      <c r="I1018" s="366">
        <v>0</v>
      </c>
    </row>
    <row r="1019" spans="1:9" ht="25.5">
      <c r="A1019" s="469">
        <v>1008</v>
      </c>
      <c r="B1019" s="473" t="s">
        <v>510</v>
      </c>
      <c r="C1019" s="478" t="s">
        <v>521</v>
      </c>
      <c r="D1019" s="478" t="s">
        <v>182</v>
      </c>
      <c r="E1019" s="472"/>
      <c r="F1019" s="476"/>
      <c r="G1019" s="365">
        <f aca="true" t="shared" si="200" ref="G1019:I1021">G1020</f>
        <v>3.4338</v>
      </c>
      <c r="H1019" s="365">
        <f t="shared" si="200"/>
        <v>0</v>
      </c>
      <c r="I1019" s="366">
        <f t="shared" si="200"/>
        <v>0</v>
      </c>
    </row>
    <row r="1020" spans="1:9" ht="25.5">
      <c r="A1020" s="469">
        <v>1009</v>
      </c>
      <c r="B1020" s="473" t="s">
        <v>196</v>
      </c>
      <c r="C1020" s="478" t="s">
        <v>521</v>
      </c>
      <c r="D1020" s="478" t="s">
        <v>183</v>
      </c>
      <c r="E1020" s="472"/>
      <c r="F1020" s="476"/>
      <c r="G1020" s="365">
        <f t="shared" si="200"/>
        <v>3.4338</v>
      </c>
      <c r="H1020" s="363">
        <f t="shared" si="200"/>
        <v>0</v>
      </c>
      <c r="I1020" s="364">
        <f t="shared" si="200"/>
        <v>0</v>
      </c>
    </row>
    <row r="1021" spans="1:9" ht="12.75">
      <c r="A1021" s="469">
        <v>1010</v>
      </c>
      <c r="B1021" s="414" t="s">
        <v>95</v>
      </c>
      <c r="C1021" s="478" t="s">
        <v>521</v>
      </c>
      <c r="D1021" s="472" t="s">
        <v>183</v>
      </c>
      <c r="E1021" s="472" t="s">
        <v>148</v>
      </c>
      <c r="F1021" s="472" t="s">
        <v>8</v>
      </c>
      <c r="G1021" s="365">
        <f t="shared" si="200"/>
        <v>3.4338</v>
      </c>
      <c r="H1021" s="363">
        <f t="shared" si="200"/>
        <v>0</v>
      </c>
      <c r="I1021" s="364">
        <f t="shared" si="200"/>
        <v>0</v>
      </c>
    </row>
    <row r="1022" spans="1:9" ht="12.75">
      <c r="A1022" s="469">
        <v>1011</v>
      </c>
      <c r="B1022" s="414" t="s">
        <v>137</v>
      </c>
      <c r="C1022" s="478" t="s">
        <v>521</v>
      </c>
      <c r="D1022" s="472" t="s">
        <v>183</v>
      </c>
      <c r="E1022" s="472" t="s">
        <v>148</v>
      </c>
      <c r="F1022" s="472" t="s">
        <v>148</v>
      </c>
      <c r="G1022" s="365">
        <v>3.4338</v>
      </c>
      <c r="H1022" s="365">
        <v>0</v>
      </c>
      <c r="I1022" s="366">
        <v>0</v>
      </c>
    </row>
    <row r="1023" spans="1:9" ht="38.25">
      <c r="A1023" s="469">
        <v>1012</v>
      </c>
      <c r="B1023" s="414" t="s">
        <v>522</v>
      </c>
      <c r="C1023" s="478" t="s">
        <v>523</v>
      </c>
      <c r="D1023" s="478"/>
      <c r="E1023" s="472"/>
      <c r="F1023" s="476"/>
      <c r="G1023" s="365">
        <f>G1024+G1028</f>
        <v>82.03349999999999</v>
      </c>
      <c r="H1023" s="365">
        <f>H1024+H1028</f>
        <v>0</v>
      </c>
      <c r="I1023" s="366">
        <f>I1024+I1028</f>
        <v>0</v>
      </c>
    </row>
    <row r="1024" spans="1:9" ht="38.25">
      <c r="A1024" s="469">
        <v>1013</v>
      </c>
      <c r="B1024" s="475" t="s">
        <v>180</v>
      </c>
      <c r="C1024" s="478" t="s">
        <v>523</v>
      </c>
      <c r="D1024" s="472" t="s">
        <v>170</v>
      </c>
      <c r="E1024" s="472"/>
      <c r="F1024" s="476"/>
      <c r="G1024" s="363">
        <f>G1025</f>
        <v>76.4112</v>
      </c>
      <c r="H1024" s="363">
        <f aca="true" t="shared" si="201" ref="H1024:I1026">H1025</f>
        <v>0</v>
      </c>
      <c r="I1024" s="364">
        <f t="shared" si="201"/>
        <v>0</v>
      </c>
    </row>
    <row r="1025" spans="1:9" ht="12.75">
      <c r="A1025" s="469">
        <v>1014</v>
      </c>
      <c r="B1025" s="414" t="s">
        <v>202</v>
      </c>
      <c r="C1025" s="478" t="s">
        <v>523</v>
      </c>
      <c r="D1025" s="472" t="s">
        <v>122</v>
      </c>
      <c r="E1025" s="472"/>
      <c r="F1025" s="476"/>
      <c r="G1025" s="363">
        <f>G1026</f>
        <v>76.4112</v>
      </c>
      <c r="H1025" s="363">
        <f t="shared" si="201"/>
        <v>0</v>
      </c>
      <c r="I1025" s="364">
        <f t="shared" si="201"/>
        <v>0</v>
      </c>
    </row>
    <row r="1026" spans="1:9" ht="12.75">
      <c r="A1026" s="469">
        <v>1015</v>
      </c>
      <c r="B1026" s="414" t="s">
        <v>95</v>
      </c>
      <c r="C1026" s="478" t="s">
        <v>523</v>
      </c>
      <c r="D1026" s="472" t="s">
        <v>122</v>
      </c>
      <c r="E1026" s="472" t="s">
        <v>148</v>
      </c>
      <c r="F1026" s="472" t="s">
        <v>8</v>
      </c>
      <c r="G1026" s="363">
        <f>G1027</f>
        <v>76.4112</v>
      </c>
      <c r="H1026" s="363">
        <f t="shared" si="201"/>
        <v>0</v>
      </c>
      <c r="I1026" s="364">
        <f t="shared" si="201"/>
        <v>0</v>
      </c>
    </row>
    <row r="1027" spans="1:9" ht="12.75">
      <c r="A1027" s="469">
        <v>1016</v>
      </c>
      <c r="B1027" s="414" t="s">
        <v>137</v>
      </c>
      <c r="C1027" s="478" t="s">
        <v>523</v>
      </c>
      <c r="D1027" s="472" t="s">
        <v>122</v>
      </c>
      <c r="E1027" s="472" t="s">
        <v>148</v>
      </c>
      <c r="F1027" s="472" t="s">
        <v>148</v>
      </c>
      <c r="G1027" s="363">
        <v>76.4112</v>
      </c>
      <c r="H1027" s="363">
        <v>0</v>
      </c>
      <c r="I1027" s="364">
        <v>0</v>
      </c>
    </row>
    <row r="1028" spans="1:9" ht="25.5">
      <c r="A1028" s="469">
        <v>1017</v>
      </c>
      <c r="B1028" s="473" t="s">
        <v>510</v>
      </c>
      <c r="C1028" s="478" t="s">
        <v>523</v>
      </c>
      <c r="D1028" s="478" t="s">
        <v>182</v>
      </c>
      <c r="E1028" s="472"/>
      <c r="F1028" s="476"/>
      <c r="G1028" s="365">
        <f aca="true" t="shared" si="202" ref="G1028:I1029">G1029</f>
        <v>5.6223</v>
      </c>
      <c r="H1028" s="365">
        <f t="shared" si="202"/>
        <v>0</v>
      </c>
      <c r="I1028" s="366">
        <f t="shared" si="202"/>
        <v>0</v>
      </c>
    </row>
    <row r="1029" spans="1:9" ht="25.5">
      <c r="A1029" s="469">
        <v>1018</v>
      </c>
      <c r="B1029" s="473" t="s">
        <v>196</v>
      </c>
      <c r="C1029" s="478" t="s">
        <v>523</v>
      </c>
      <c r="D1029" s="478" t="s">
        <v>183</v>
      </c>
      <c r="E1029" s="472"/>
      <c r="F1029" s="476"/>
      <c r="G1029" s="365">
        <f t="shared" si="202"/>
        <v>5.6223</v>
      </c>
      <c r="H1029" s="365">
        <f t="shared" si="202"/>
        <v>0</v>
      </c>
      <c r="I1029" s="366">
        <f t="shared" si="202"/>
        <v>0</v>
      </c>
    </row>
    <row r="1030" spans="1:9" ht="12.75">
      <c r="A1030" s="469">
        <v>1019</v>
      </c>
      <c r="B1030" s="414" t="s">
        <v>95</v>
      </c>
      <c r="C1030" s="478" t="s">
        <v>523</v>
      </c>
      <c r="D1030" s="472" t="s">
        <v>183</v>
      </c>
      <c r="E1030" s="472" t="s">
        <v>148</v>
      </c>
      <c r="F1030" s="472" t="s">
        <v>8</v>
      </c>
      <c r="G1030" s="365">
        <f>G1031</f>
        <v>5.6223</v>
      </c>
      <c r="H1030" s="363">
        <v>0</v>
      </c>
      <c r="I1030" s="364">
        <v>0</v>
      </c>
    </row>
    <row r="1031" spans="1:9" ht="12.75">
      <c r="A1031" s="469">
        <v>1020</v>
      </c>
      <c r="B1031" s="414" t="s">
        <v>137</v>
      </c>
      <c r="C1031" s="478" t="s">
        <v>523</v>
      </c>
      <c r="D1031" s="472" t="s">
        <v>183</v>
      </c>
      <c r="E1031" s="472" t="s">
        <v>148</v>
      </c>
      <c r="F1031" s="472" t="s">
        <v>148</v>
      </c>
      <c r="G1031" s="365">
        <v>5.6223</v>
      </c>
      <c r="H1031" s="365">
        <v>0</v>
      </c>
      <c r="I1031" s="366">
        <v>0</v>
      </c>
    </row>
    <row r="1032" spans="1:9" ht="38.25">
      <c r="A1032" s="469">
        <v>1021</v>
      </c>
      <c r="B1032" s="414" t="s">
        <v>524</v>
      </c>
      <c r="C1032" s="478" t="s">
        <v>525</v>
      </c>
      <c r="D1032" s="478"/>
      <c r="E1032" s="472"/>
      <c r="F1032" s="476"/>
      <c r="G1032" s="365">
        <f>G1033+G1037</f>
        <v>50.079899999999995</v>
      </c>
      <c r="H1032" s="365">
        <f>H1033+H1037</f>
        <v>0</v>
      </c>
      <c r="I1032" s="366">
        <f>I1033+I1037</f>
        <v>0</v>
      </c>
    </row>
    <row r="1033" spans="1:9" ht="38.25">
      <c r="A1033" s="469">
        <v>1022</v>
      </c>
      <c r="B1033" s="475" t="s">
        <v>180</v>
      </c>
      <c r="C1033" s="478" t="s">
        <v>525</v>
      </c>
      <c r="D1033" s="478" t="s">
        <v>170</v>
      </c>
      <c r="E1033" s="472"/>
      <c r="F1033" s="476"/>
      <c r="G1033" s="365">
        <f>G1034</f>
        <v>46.6461</v>
      </c>
      <c r="H1033" s="365">
        <f aca="true" t="shared" si="203" ref="H1033:I1035">H1034</f>
        <v>0</v>
      </c>
      <c r="I1033" s="366">
        <f t="shared" si="203"/>
        <v>0</v>
      </c>
    </row>
    <row r="1034" spans="1:9" ht="12.75">
      <c r="A1034" s="469">
        <v>1023</v>
      </c>
      <c r="B1034" s="414" t="s">
        <v>202</v>
      </c>
      <c r="C1034" s="478" t="s">
        <v>525</v>
      </c>
      <c r="D1034" s="478" t="s">
        <v>122</v>
      </c>
      <c r="E1034" s="472"/>
      <c r="F1034" s="476"/>
      <c r="G1034" s="365">
        <f>G1035</f>
        <v>46.6461</v>
      </c>
      <c r="H1034" s="365">
        <f t="shared" si="203"/>
        <v>0</v>
      </c>
      <c r="I1034" s="366">
        <f t="shared" si="203"/>
        <v>0</v>
      </c>
    </row>
    <row r="1035" spans="1:9" ht="12.75">
      <c r="A1035" s="469">
        <v>1024</v>
      </c>
      <c r="B1035" s="414" t="s">
        <v>95</v>
      </c>
      <c r="C1035" s="478" t="s">
        <v>525</v>
      </c>
      <c r="D1035" s="478" t="s">
        <v>122</v>
      </c>
      <c r="E1035" s="472" t="s">
        <v>148</v>
      </c>
      <c r="F1035" s="472" t="s">
        <v>8</v>
      </c>
      <c r="G1035" s="365">
        <f>G1036</f>
        <v>46.6461</v>
      </c>
      <c r="H1035" s="365">
        <f t="shared" si="203"/>
        <v>0</v>
      </c>
      <c r="I1035" s="366">
        <f t="shared" si="203"/>
        <v>0</v>
      </c>
    </row>
    <row r="1036" spans="1:9" ht="12.75">
      <c r="A1036" s="469">
        <v>1025</v>
      </c>
      <c r="B1036" s="414" t="s">
        <v>137</v>
      </c>
      <c r="C1036" s="478" t="s">
        <v>525</v>
      </c>
      <c r="D1036" s="478" t="s">
        <v>122</v>
      </c>
      <c r="E1036" s="472" t="s">
        <v>148</v>
      </c>
      <c r="F1036" s="472" t="s">
        <v>148</v>
      </c>
      <c r="G1036" s="365">
        <v>46.6461</v>
      </c>
      <c r="H1036" s="365">
        <v>0</v>
      </c>
      <c r="I1036" s="366">
        <v>0</v>
      </c>
    </row>
    <row r="1037" spans="1:9" ht="25.5">
      <c r="A1037" s="469">
        <v>1026</v>
      </c>
      <c r="B1037" s="473" t="s">
        <v>510</v>
      </c>
      <c r="C1037" s="478" t="s">
        <v>525</v>
      </c>
      <c r="D1037" s="478" t="s">
        <v>182</v>
      </c>
      <c r="E1037" s="472"/>
      <c r="F1037" s="476"/>
      <c r="G1037" s="365">
        <f aca="true" t="shared" si="204" ref="G1037:I1038">G1038</f>
        <v>3.4338</v>
      </c>
      <c r="H1037" s="365">
        <f t="shared" si="204"/>
        <v>0</v>
      </c>
      <c r="I1037" s="366">
        <f t="shared" si="204"/>
        <v>0</v>
      </c>
    </row>
    <row r="1038" spans="1:9" ht="25.5">
      <c r="A1038" s="469">
        <v>1027</v>
      </c>
      <c r="B1038" s="473" t="s">
        <v>196</v>
      </c>
      <c r="C1038" s="478" t="s">
        <v>525</v>
      </c>
      <c r="D1038" s="478" t="s">
        <v>183</v>
      </c>
      <c r="E1038" s="472"/>
      <c r="F1038" s="476"/>
      <c r="G1038" s="365">
        <f t="shared" si="204"/>
        <v>3.4338</v>
      </c>
      <c r="H1038" s="365">
        <f t="shared" si="204"/>
        <v>0</v>
      </c>
      <c r="I1038" s="366">
        <f t="shared" si="204"/>
        <v>0</v>
      </c>
    </row>
    <row r="1039" spans="1:9" ht="12.75">
      <c r="A1039" s="469">
        <v>1028</v>
      </c>
      <c r="B1039" s="414" t="s">
        <v>95</v>
      </c>
      <c r="C1039" s="478" t="s">
        <v>525</v>
      </c>
      <c r="D1039" s="472" t="s">
        <v>183</v>
      </c>
      <c r="E1039" s="472" t="s">
        <v>148</v>
      </c>
      <c r="F1039" s="472" t="s">
        <v>8</v>
      </c>
      <c r="G1039" s="365">
        <f>G1040</f>
        <v>3.4338</v>
      </c>
      <c r="H1039" s="363">
        <v>0</v>
      </c>
      <c r="I1039" s="364">
        <v>0</v>
      </c>
    </row>
    <row r="1040" spans="1:9" ht="12.75">
      <c r="A1040" s="469">
        <v>1029</v>
      </c>
      <c r="B1040" s="414" t="s">
        <v>137</v>
      </c>
      <c r="C1040" s="478" t="s">
        <v>525</v>
      </c>
      <c r="D1040" s="472" t="s">
        <v>183</v>
      </c>
      <c r="E1040" s="472" t="s">
        <v>148</v>
      </c>
      <c r="F1040" s="472" t="s">
        <v>148</v>
      </c>
      <c r="G1040" s="365">
        <v>3.4338</v>
      </c>
      <c r="H1040" s="365">
        <v>0</v>
      </c>
      <c r="I1040" s="366">
        <v>0</v>
      </c>
    </row>
    <row r="1041" spans="1:9" ht="38.25">
      <c r="A1041" s="469">
        <v>1030</v>
      </c>
      <c r="B1041" s="414" t="s">
        <v>607</v>
      </c>
      <c r="C1041" s="478" t="s">
        <v>606</v>
      </c>
      <c r="D1041" s="478"/>
      <c r="E1041" s="472"/>
      <c r="F1041" s="491"/>
      <c r="G1041" s="365">
        <f>G1042+G1046</f>
        <v>100.1645</v>
      </c>
      <c r="H1041" s="365">
        <f>H1042+H1046</f>
        <v>0</v>
      </c>
      <c r="I1041" s="366">
        <f>I1042+I1046</f>
        <v>0</v>
      </c>
    </row>
    <row r="1042" spans="1:9" ht="38.25">
      <c r="A1042" s="469">
        <v>1031</v>
      </c>
      <c r="B1042" s="475" t="s">
        <v>180</v>
      </c>
      <c r="C1042" s="478" t="s">
        <v>606</v>
      </c>
      <c r="D1042" s="478" t="s">
        <v>170</v>
      </c>
      <c r="E1042" s="472"/>
      <c r="F1042" s="491"/>
      <c r="G1042" s="365">
        <f>G1043</f>
        <v>93.29687</v>
      </c>
      <c r="H1042" s="365">
        <f aca="true" t="shared" si="205" ref="H1042:I1044">H1043</f>
        <v>0</v>
      </c>
      <c r="I1042" s="366">
        <f t="shared" si="205"/>
        <v>0</v>
      </c>
    </row>
    <row r="1043" spans="1:9" ht="12.75">
      <c r="A1043" s="469">
        <v>1032</v>
      </c>
      <c r="B1043" s="414" t="s">
        <v>202</v>
      </c>
      <c r="C1043" s="478" t="s">
        <v>606</v>
      </c>
      <c r="D1043" s="478" t="s">
        <v>122</v>
      </c>
      <c r="E1043" s="472"/>
      <c r="F1043" s="491"/>
      <c r="G1043" s="365">
        <f>G1044</f>
        <v>93.29687</v>
      </c>
      <c r="H1043" s="365">
        <f t="shared" si="205"/>
        <v>0</v>
      </c>
      <c r="I1043" s="366">
        <f t="shared" si="205"/>
        <v>0</v>
      </c>
    </row>
    <row r="1044" spans="1:9" ht="12.75">
      <c r="A1044" s="469">
        <v>1033</v>
      </c>
      <c r="B1044" s="414" t="s">
        <v>95</v>
      </c>
      <c r="C1044" s="478" t="s">
        <v>606</v>
      </c>
      <c r="D1044" s="478" t="s">
        <v>122</v>
      </c>
      <c r="E1044" s="472" t="s">
        <v>148</v>
      </c>
      <c r="F1044" s="472" t="s">
        <v>8</v>
      </c>
      <c r="G1044" s="365">
        <f>G1045</f>
        <v>93.29687</v>
      </c>
      <c r="H1044" s="365">
        <f t="shared" si="205"/>
        <v>0</v>
      </c>
      <c r="I1044" s="366">
        <f t="shared" si="205"/>
        <v>0</v>
      </c>
    </row>
    <row r="1045" spans="1:9" ht="12.75">
      <c r="A1045" s="469">
        <v>1034</v>
      </c>
      <c r="B1045" s="414" t="s">
        <v>137</v>
      </c>
      <c r="C1045" s="478" t="s">
        <v>606</v>
      </c>
      <c r="D1045" s="478" t="s">
        <v>122</v>
      </c>
      <c r="E1045" s="472" t="s">
        <v>148</v>
      </c>
      <c r="F1045" s="472" t="s">
        <v>148</v>
      </c>
      <c r="G1045" s="365">
        <v>93.29687</v>
      </c>
      <c r="H1045" s="365">
        <v>0</v>
      </c>
      <c r="I1045" s="366">
        <v>0</v>
      </c>
    </row>
    <row r="1046" spans="1:9" ht="25.5">
      <c r="A1046" s="469">
        <v>1035</v>
      </c>
      <c r="B1046" s="473" t="s">
        <v>510</v>
      </c>
      <c r="C1046" s="478" t="s">
        <v>606</v>
      </c>
      <c r="D1046" s="478" t="s">
        <v>182</v>
      </c>
      <c r="E1046" s="472"/>
      <c r="F1046" s="476"/>
      <c r="G1046" s="365">
        <f aca="true" t="shared" si="206" ref="G1046:I1047">G1047</f>
        <v>6.86763</v>
      </c>
      <c r="H1046" s="365">
        <f t="shared" si="206"/>
        <v>0</v>
      </c>
      <c r="I1046" s="366">
        <f t="shared" si="206"/>
        <v>0</v>
      </c>
    </row>
    <row r="1047" spans="1:9" ht="25.5">
      <c r="A1047" s="469">
        <v>1036</v>
      </c>
      <c r="B1047" s="473" t="s">
        <v>196</v>
      </c>
      <c r="C1047" s="478" t="s">
        <v>606</v>
      </c>
      <c r="D1047" s="478" t="s">
        <v>183</v>
      </c>
      <c r="E1047" s="472"/>
      <c r="F1047" s="476"/>
      <c r="G1047" s="365">
        <f t="shared" si="206"/>
        <v>6.86763</v>
      </c>
      <c r="H1047" s="365">
        <f t="shared" si="206"/>
        <v>0</v>
      </c>
      <c r="I1047" s="366">
        <f t="shared" si="206"/>
        <v>0</v>
      </c>
    </row>
    <row r="1048" spans="1:9" ht="12" customHeight="1">
      <c r="A1048" s="469">
        <v>1037</v>
      </c>
      <c r="B1048" s="414" t="s">
        <v>95</v>
      </c>
      <c r="C1048" s="478" t="s">
        <v>606</v>
      </c>
      <c r="D1048" s="472" t="s">
        <v>183</v>
      </c>
      <c r="E1048" s="472" t="s">
        <v>148</v>
      </c>
      <c r="F1048" s="472" t="s">
        <v>8</v>
      </c>
      <c r="G1048" s="365">
        <f>G1049</f>
        <v>6.86763</v>
      </c>
      <c r="H1048" s="363">
        <v>0</v>
      </c>
      <c r="I1048" s="364">
        <v>0</v>
      </c>
    </row>
    <row r="1049" spans="1:9" ht="12.75">
      <c r="A1049" s="469">
        <v>1038</v>
      </c>
      <c r="B1049" s="414" t="s">
        <v>137</v>
      </c>
      <c r="C1049" s="478" t="s">
        <v>606</v>
      </c>
      <c r="D1049" s="472" t="s">
        <v>183</v>
      </c>
      <c r="E1049" s="472" t="s">
        <v>148</v>
      </c>
      <c r="F1049" s="472" t="s">
        <v>148</v>
      </c>
      <c r="G1049" s="365">
        <v>6.86763</v>
      </c>
      <c r="H1049" s="365">
        <v>0</v>
      </c>
      <c r="I1049" s="366">
        <v>0</v>
      </c>
    </row>
    <row r="1050" spans="1:9" ht="63.75">
      <c r="A1050" s="469">
        <v>1039</v>
      </c>
      <c r="B1050" s="410" t="s">
        <v>853</v>
      </c>
      <c r="C1050" s="421" t="s">
        <v>854</v>
      </c>
      <c r="D1050" s="421"/>
      <c r="E1050" s="412"/>
      <c r="F1050" s="369"/>
      <c r="G1050" s="326">
        <f>G1051+G1055</f>
        <v>14.802999999999999</v>
      </c>
      <c r="H1050" s="370">
        <f>H1051+H1055</f>
        <v>15.558</v>
      </c>
      <c r="I1050" s="408">
        <f>I1051+I1055</f>
        <v>15.558</v>
      </c>
    </row>
    <row r="1051" spans="1:9" ht="38.25">
      <c r="A1051" s="469">
        <v>1040</v>
      </c>
      <c r="B1051" s="410" t="s">
        <v>180</v>
      </c>
      <c r="C1051" s="421" t="s">
        <v>854</v>
      </c>
      <c r="D1051" s="421" t="s">
        <v>170</v>
      </c>
      <c r="E1051" s="412"/>
      <c r="F1051" s="369"/>
      <c r="G1051" s="326">
        <f aca="true" t="shared" si="207" ref="G1051:I1053">G1052</f>
        <v>11.466</v>
      </c>
      <c r="H1051" s="370">
        <f t="shared" si="207"/>
        <v>12.051</v>
      </c>
      <c r="I1051" s="408">
        <f t="shared" si="207"/>
        <v>12.051</v>
      </c>
    </row>
    <row r="1052" spans="1:9" ht="12.75">
      <c r="A1052" s="469">
        <v>1041</v>
      </c>
      <c r="B1052" s="410" t="s">
        <v>195</v>
      </c>
      <c r="C1052" s="421" t="s">
        <v>854</v>
      </c>
      <c r="D1052" s="421" t="s">
        <v>140</v>
      </c>
      <c r="E1052" s="412"/>
      <c r="F1052" s="369"/>
      <c r="G1052" s="326">
        <f t="shared" si="207"/>
        <v>11.466</v>
      </c>
      <c r="H1052" s="370">
        <f t="shared" si="207"/>
        <v>12.051</v>
      </c>
      <c r="I1052" s="408">
        <f t="shared" si="207"/>
        <v>12.051</v>
      </c>
    </row>
    <row r="1053" spans="1:9" ht="12.75">
      <c r="A1053" s="469">
        <v>1042</v>
      </c>
      <c r="B1053" s="410" t="s">
        <v>64</v>
      </c>
      <c r="C1053" s="421" t="s">
        <v>854</v>
      </c>
      <c r="D1053" s="421" t="s">
        <v>140</v>
      </c>
      <c r="E1053" s="472" t="s">
        <v>110</v>
      </c>
      <c r="F1053" s="472" t="s">
        <v>8</v>
      </c>
      <c r="G1053" s="326">
        <f t="shared" si="207"/>
        <v>11.466</v>
      </c>
      <c r="H1053" s="370">
        <f t="shared" si="207"/>
        <v>12.051</v>
      </c>
      <c r="I1053" s="408">
        <f t="shared" si="207"/>
        <v>12.051</v>
      </c>
    </row>
    <row r="1054" spans="1:9" ht="12.75">
      <c r="A1054" s="469">
        <v>1043</v>
      </c>
      <c r="B1054" s="424" t="s">
        <v>154</v>
      </c>
      <c r="C1054" s="421" t="s">
        <v>854</v>
      </c>
      <c r="D1054" s="421" t="s">
        <v>140</v>
      </c>
      <c r="E1054" s="472" t="s">
        <v>110</v>
      </c>
      <c r="F1054" s="472" t="s">
        <v>109</v>
      </c>
      <c r="G1054" s="326">
        <v>11.466</v>
      </c>
      <c r="H1054" s="370">
        <v>12.051</v>
      </c>
      <c r="I1054" s="408">
        <v>12.051</v>
      </c>
    </row>
    <row r="1055" spans="1:9" ht="25.5">
      <c r="A1055" s="469">
        <v>1044</v>
      </c>
      <c r="B1055" s="410" t="s">
        <v>510</v>
      </c>
      <c r="C1055" s="421" t="s">
        <v>854</v>
      </c>
      <c r="D1055" s="421" t="s">
        <v>182</v>
      </c>
      <c r="E1055" s="412"/>
      <c r="F1055" s="369"/>
      <c r="G1055" s="326">
        <f aca="true" t="shared" si="208" ref="G1055:I1057">G1056</f>
        <v>3.337</v>
      </c>
      <c r="H1055" s="370">
        <f t="shared" si="208"/>
        <v>3.507</v>
      </c>
      <c r="I1055" s="408">
        <f t="shared" si="208"/>
        <v>3.507</v>
      </c>
    </row>
    <row r="1056" spans="1:9" ht="25.5">
      <c r="A1056" s="469">
        <v>1045</v>
      </c>
      <c r="B1056" s="410" t="s">
        <v>223</v>
      </c>
      <c r="C1056" s="421" t="s">
        <v>854</v>
      </c>
      <c r="D1056" s="421" t="s">
        <v>183</v>
      </c>
      <c r="E1056" s="412"/>
      <c r="F1056" s="369"/>
      <c r="G1056" s="326">
        <f t="shared" si="208"/>
        <v>3.337</v>
      </c>
      <c r="H1056" s="370">
        <f t="shared" si="208"/>
        <v>3.507</v>
      </c>
      <c r="I1056" s="408">
        <f t="shared" si="208"/>
        <v>3.507</v>
      </c>
    </row>
    <row r="1057" spans="1:9" ht="12.75">
      <c r="A1057" s="469">
        <v>1046</v>
      </c>
      <c r="B1057" s="410" t="s">
        <v>64</v>
      </c>
      <c r="C1057" s="421" t="s">
        <v>854</v>
      </c>
      <c r="D1057" s="421" t="s">
        <v>183</v>
      </c>
      <c r="E1057" s="472" t="s">
        <v>110</v>
      </c>
      <c r="F1057" s="472" t="s">
        <v>8</v>
      </c>
      <c r="G1057" s="326">
        <f t="shared" si="208"/>
        <v>3.337</v>
      </c>
      <c r="H1057" s="370">
        <f t="shared" si="208"/>
        <v>3.507</v>
      </c>
      <c r="I1057" s="408">
        <f t="shared" si="208"/>
        <v>3.507</v>
      </c>
    </row>
    <row r="1058" spans="1:9" ht="12.75">
      <c r="A1058" s="469">
        <v>1047</v>
      </c>
      <c r="B1058" s="424" t="s">
        <v>154</v>
      </c>
      <c r="C1058" s="421" t="s">
        <v>854</v>
      </c>
      <c r="D1058" s="421" t="s">
        <v>183</v>
      </c>
      <c r="E1058" s="472" t="s">
        <v>110</v>
      </c>
      <c r="F1058" s="472" t="s">
        <v>109</v>
      </c>
      <c r="G1058" s="326">
        <v>3.337</v>
      </c>
      <c r="H1058" s="370">
        <v>3.507</v>
      </c>
      <c r="I1058" s="408">
        <v>3.507</v>
      </c>
    </row>
    <row r="1059" spans="1:9" ht="63.75">
      <c r="A1059" s="469">
        <v>1048</v>
      </c>
      <c r="B1059" s="410" t="s">
        <v>855</v>
      </c>
      <c r="C1059" s="421" t="s">
        <v>856</v>
      </c>
      <c r="D1059" s="421"/>
      <c r="E1059" s="412"/>
      <c r="F1059" s="369"/>
      <c r="G1059" s="326">
        <f>G1060+G1064</f>
        <v>18.079</v>
      </c>
      <c r="H1059" s="370">
        <f>H1060+H1064</f>
        <v>19.001</v>
      </c>
      <c r="I1059" s="408">
        <f>I1060+I1064</f>
        <v>19.001</v>
      </c>
    </row>
    <row r="1060" spans="1:9" ht="38.25">
      <c r="A1060" s="469">
        <v>1049</v>
      </c>
      <c r="B1060" s="410" t="s">
        <v>180</v>
      </c>
      <c r="C1060" s="421" t="s">
        <v>856</v>
      </c>
      <c r="D1060" s="421" t="s">
        <v>170</v>
      </c>
      <c r="E1060" s="412"/>
      <c r="F1060" s="369"/>
      <c r="G1060" s="326">
        <f aca="true" t="shared" si="209" ref="G1060:I1062">G1061</f>
        <v>14.742</v>
      </c>
      <c r="H1060" s="370">
        <f t="shared" si="209"/>
        <v>15.494</v>
      </c>
      <c r="I1060" s="408">
        <f t="shared" si="209"/>
        <v>15.494</v>
      </c>
    </row>
    <row r="1061" spans="1:9" ht="12.75">
      <c r="A1061" s="469">
        <v>1050</v>
      </c>
      <c r="B1061" s="410" t="s">
        <v>195</v>
      </c>
      <c r="C1061" s="421" t="s">
        <v>856</v>
      </c>
      <c r="D1061" s="421" t="s">
        <v>140</v>
      </c>
      <c r="E1061" s="412"/>
      <c r="F1061" s="369"/>
      <c r="G1061" s="326">
        <f t="shared" si="209"/>
        <v>14.742</v>
      </c>
      <c r="H1061" s="370">
        <f t="shared" si="209"/>
        <v>15.494</v>
      </c>
      <c r="I1061" s="408">
        <f t="shared" si="209"/>
        <v>15.494</v>
      </c>
    </row>
    <row r="1062" spans="1:9" ht="12.75">
      <c r="A1062" s="469">
        <v>1051</v>
      </c>
      <c r="B1062" s="410" t="s">
        <v>64</v>
      </c>
      <c r="C1062" s="421" t="s">
        <v>856</v>
      </c>
      <c r="D1062" s="421" t="s">
        <v>140</v>
      </c>
      <c r="E1062" s="472" t="s">
        <v>110</v>
      </c>
      <c r="F1062" s="472" t="s">
        <v>8</v>
      </c>
      <c r="G1062" s="326">
        <f t="shared" si="209"/>
        <v>14.742</v>
      </c>
      <c r="H1062" s="370">
        <f t="shared" si="209"/>
        <v>15.494</v>
      </c>
      <c r="I1062" s="408">
        <f t="shared" si="209"/>
        <v>15.494</v>
      </c>
    </row>
    <row r="1063" spans="1:9" ht="12.75">
      <c r="A1063" s="469">
        <v>1052</v>
      </c>
      <c r="B1063" s="424" t="s">
        <v>154</v>
      </c>
      <c r="C1063" s="421" t="s">
        <v>856</v>
      </c>
      <c r="D1063" s="421" t="s">
        <v>140</v>
      </c>
      <c r="E1063" s="472" t="s">
        <v>110</v>
      </c>
      <c r="F1063" s="472" t="s">
        <v>109</v>
      </c>
      <c r="G1063" s="326">
        <v>14.742</v>
      </c>
      <c r="H1063" s="370">
        <v>15.494</v>
      </c>
      <c r="I1063" s="408">
        <v>15.494</v>
      </c>
    </row>
    <row r="1064" spans="1:9" ht="25.5">
      <c r="A1064" s="469">
        <v>1053</v>
      </c>
      <c r="B1064" s="410" t="s">
        <v>510</v>
      </c>
      <c r="C1064" s="421" t="s">
        <v>856</v>
      </c>
      <c r="D1064" s="421" t="s">
        <v>182</v>
      </c>
      <c r="E1064" s="412"/>
      <c r="F1064" s="369"/>
      <c r="G1064" s="326">
        <f aca="true" t="shared" si="210" ref="G1064:I1066">G1065</f>
        <v>3.337</v>
      </c>
      <c r="H1064" s="370">
        <f t="shared" si="210"/>
        <v>3.507</v>
      </c>
      <c r="I1064" s="408">
        <f t="shared" si="210"/>
        <v>3.507</v>
      </c>
    </row>
    <row r="1065" spans="1:9" ht="25.5">
      <c r="A1065" s="469">
        <v>1054</v>
      </c>
      <c r="B1065" s="410" t="s">
        <v>223</v>
      </c>
      <c r="C1065" s="421" t="s">
        <v>856</v>
      </c>
      <c r="D1065" s="421" t="s">
        <v>183</v>
      </c>
      <c r="E1065" s="412"/>
      <c r="F1065" s="369"/>
      <c r="G1065" s="326">
        <f t="shared" si="210"/>
        <v>3.337</v>
      </c>
      <c r="H1065" s="370">
        <f t="shared" si="210"/>
        <v>3.507</v>
      </c>
      <c r="I1065" s="408">
        <f t="shared" si="210"/>
        <v>3.507</v>
      </c>
    </row>
    <row r="1066" spans="1:9" ht="12.75">
      <c r="A1066" s="469">
        <v>1055</v>
      </c>
      <c r="B1066" s="410" t="s">
        <v>64</v>
      </c>
      <c r="C1066" s="421" t="s">
        <v>856</v>
      </c>
      <c r="D1066" s="421" t="s">
        <v>183</v>
      </c>
      <c r="E1066" s="472" t="s">
        <v>110</v>
      </c>
      <c r="F1066" s="472" t="s">
        <v>8</v>
      </c>
      <c r="G1066" s="326">
        <f t="shared" si="210"/>
        <v>3.337</v>
      </c>
      <c r="H1066" s="370">
        <f t="shared" si="210"/>
        <v>3.507</v>
      </c>
      <c r="I1066" s="408">
        <f t="shared" si="210"/>
        <v>3.507</v>
      </c>
    </row>
    <row r="1067" spans="1:9" ht="12.75">
      <c r="A1067" s="469">
        <v>1056</v>
      </c>
      <c r="B1067" s="424" t="s">
        <v>154</v>
      </c>
      <c r="C1067" s="421" t="s">
        <v>856</v>
      </c>
      <c r="D1067" s="421" t="s">
        <v>183</v>
      </c>
      <c r="E1067" s="472" t="s">
        <v>110</v>
      </c>
      <c r="F1067" s="472" t="s">
        <v>109</v>
      </c>
      <c r="G1067" s="326">
        <v>3.337</v>
      </c>
      <c r="H1067" s="370">
        <v>3.507</v>
      </c>
      <c r="I1067" s="408">
        <v>3.507</v>
      </c>
    </row>
    <row r="1068" spans="1:9" ht="63.75">
      <c r="A1068" s="469">
        <v>1057</v>
      </c>
      <c r="B1068" s="410" t="s">
        <v>922</v>
      </c>
      <c r="C1068" s="421" t="s">
        <v>923</v>
      </c>
      <c r="D1068" s="421"/>
      <c r="E1068" s="412"/>
      <c r="F1068" s="369"/>
      <c r="G1068" s="326">
        <f>G1069+G1073</f>
        <v>19.697000000000003</v>
      </c>
      <c r="H1068" s="326">
        <f>H1069+H1073</f>
        <v>20.701</v>
      </c>
      <c r="I1068" s="408">
        <f>I1069+I1073</f>
        <v>20.701</v>
      </c>
    </row>
    <row r="1069" spans="1:9" ht="38.25">
      <c r="A1069" s="469">
        <v>1058</v>
      </c>
      <c r="B1069" s="410" t="s">
        <v>180</v>
      </c>
      <c r="C1069" s="421" t="s">
        <v>923</v>
      </c>
      <c r="D1069" s="421" t="s">
        <v>170</v>
      </c>
      <c r="E1069" s="412"/>
      <c r="F1069" s="369"/>
      <c r="G1069" s="326">
        <f aca="true" t="shared" si="211" ref="G1069:I1071">G1070</f>
        <v>17.472</v>
      </c>
      <c r="H1069" s="370">
        <f t="shared" si="211"/>
        <v>18.363</v>
      </c>
      <c r="I1069" s="408">
        <f t="shared" si="211"/>
        <v>18.363</v>
      </c>
    </row>
    <row r="1070" spans="1:9" ht="12.75">
      <c r="A1070" s="469">
        <v>1059</v>
      </c>
      <c r="B1070" s="410" t="s">
        <v>195</v>
      </c>
      <c r="C1070" s="421" t="s">
        <v>923</v>
      </c>
      <c r="D1070" s="421" t="s">
        <v>140</v>
      </c>
      <c r="E1070" s="412"/>
      <c r="F1070" s="369"/>
      <c r="G1070" s="326">
        <f t="shared" si="211"/>
        <v>17.472</v>
      </c>
      <c r="H1070" s="370">
        <f t="shared" si="211"/>
        <v>18.363</v>
      </c>
      <c r="I1070" s="408">
        <f t="shared" si="211"/>
        <v>18.363</v>
      </c>
    </row>
    <row r="1071" spans="1:9" ht="12.75">
      <c r="A1071" s="469">
        <v>1060</v>
      </c>
      <c r="B1071" s="410" t="s">
        <v>64</v>
      </c>
      <c r="C1071" s="421" t="s">
        <v>923</v>
      </c>
      <c r="D1071" s="421" t="s">
        <v>140</v>
      </c>
      <c r="E1071" s="472" t="s">
        <v>110</v>
      </c>
      <c r="F1071" s="472" t="s">
        <v>8</v>
      </c>
      <c r="G1071" s="326">
        <f t="shared" si="211"/>
        <v>17.472</v>
      </c>
      <c r="H1071" s="370">
        <f t="shared" si="211"/>
        <v>18.363</v>
      </c>
      <c r="I1071" s="408">
        <f t="shared" si="211"/>
        <v>18.363</v>
      </c>
    </row>
    <row r="1072" spans="1:9" ht="12.75">
      <c r="A1072" s="469">
        <v>1061</v>
      </c>
      <c r="B1072" s="424" t="s">
        <v>154</v>
      </c>
      <c r="C1072" s="421" t="s">
        <v>923</v>
      </c>
      <c r="D1072" s="421" t="s">
        <v>140</v>
      </c>
      <c r="E1072" s="472" t="s">
        <v>110</v>
      </c>
      <c r="F1072" s="472" t="s">
        <v>109</v>
      </c>
      <c r="G1072" s="326">
        <v>17.472</v>
      </c>
      <c r="H1072" s="370">
        <v>18.363</v>
      </c>
      <c r="I1072" s="408">
        <v>18.363</v>
      </c>
    </row>
    <row r="1073" spans="1:9" ht="25.5">
      <c r="A1073" s="469">
        <v>1062</v>
      </c>
      <c r="B1073" s="410" t="s">
        <v>510</v>
      </c>
      <c r="C1073" s="421" t="s">
        <v>923</v>
      </c>
      <c r="D1073" s="421" t="s">
        <v>182</v>
      </c>
      <c r="E1073" s="412"/>
      <c r="F1073" s="369"/>
      <c r="G1073" s="326">
        <f aca="true" t="shared" si="212" ref="G1073:I1075">G1074</f>
        <v>2.225</v>
      </c>
      <c r="H1073" s="370">
        <f t="shared" si="212"/>
        <v>2.338</v>
      </c>
      <c r="I1073" s="408">
        <f t="shared" si="212"/>
        <v>2.338</v>
      </c>
    </row>
    <row r="1074" spans="1:9" ht="25.5">
      <c r="A1074" s="469">
        <v>1063</v>
      </c>
      <c r="B1074" s="410" t="s">
        <v>223</v>
      </c>
      <c r="C1074" s="421" t="s">
        <v>923</v>
      </c>
      <c r="D1074" s="421" t="s">
        <v>183</v>
      </c>
      <c r="E1074" s="412"/>
      <c r="F1074" s="369"/>
      <c r="G1074" s="326">
        <f t="shared" si="212"/>
        <v>2.225</v>
      </c>
      <c r="H1074" s="370">
        <f t="shared" si="212"/>
        <v>2.338</v>
      </c>
      <c r="I1074" s="408">
        <f t="shared" si="212"/>
        <v>2.338</v>
      </c>
    </row>
    <row r="1075" spans="1:9" ht="12.75">
      <c r="A1075" s="469">
        <v>1064</v>
      </c>
      <c r="B1075" s="410" t="s">
        <v>64</v>
      </c>
      <c r="C1075" s="421" t="s">
        <v>923</v>
      </c>
      <c r="D1075" s="421" t="s">
        <v>183</v>
      </c>
      <c r="E1075" s="472" t="s">
        <v>110</v>
      </c>
      <c r="F1075" s="472" t="s">
        <v>8</v>
      </c>
      <c r="G1075" s="326">
        <f t="shared" si="212"/>
        <v>2.225</v>
      </c>
      <c r="H1075" s="370">
        <f t="shared" si="212"/>
        <v>2.338</v>
      </c>
      <c r="I1075" s="408">
        <f t="shared" si="212"/>
        <v>2.338</v>
      </c>
    </row>
    <row r="1076" spans="1:9" ht="12.75">
      <c r="A1076" s="469">
        <v>1065</v>
      </c>
      <c r="B1076" s="424" t="s">
        <v>154</v>
      </c>
      <c r="C1076" s="421" t="s">
        <v>923</v>
      </c>
      <c r="D1076" s="421" t="s">
        <v>183</v>
      </c>
      <c r="E1076" s="472" t="s">
        <v>110</v>
      </c>
      <c r="F1076" s="472" t="s">
        <v>109</v>
      </c>
      <c r="G1076" s="326">
        <v>2.225</v>
      </c>
      <c r="H1076" s="370">
        <v>2.338</v>
      </c>
      <c r="I1076" s="408">
        <v>2.338</v>
      </c>
    </row>
    <row r="1077" spans="1:9" ht="63.75">
      <c r="A1077" s="469">
        <v>1066</v>
      </c>
      <c r="B1077" s="424" t="s">
        <v>857</v>
      </c>
      <c r="C1077" s="421" t="s">
        <v>858</v>
      </c>
      <c r="D1077" s="421"/>
      <c r="E1077" s="472"/>
      <c r="F1077" s="472"/>
      <c r="G1077" s="326">
        <f>G1078+G1082</f>
        <v>22.993</v>
      </c>
      <c r="H1077" s="370">
        <f>H1078+H1082</f>
        <v>24.166</v>
      </c>
      <c r="I1077" s="408">
        <f>I1078+I1082</f>
        <v>24.166</v>
      </c>
    </row>
    <row r="1078" spans="1:9" ht="38.25">
      <c r="A1078" s="469">
        <v>1067</v>
      </c>
      <c r="B1078" s="410" t="s">
        <v>180</v>
      </c>
      <c r="C1078" s="421" t="s">
        <v>858</v>
      </c>
      <c r="D1078" s="421" t="s">
        <v>170</v>
      </c>
      <c r="E1078" s="412"/>
      <c r="F1078" s="369"/>
      <c r="G1078" s="326">
        <f aca="true" t="shared" si="213" ref="G1078:I1080">G1079</f>
        <v>19.656</v>
      </c>
      <c r="H1078" s="370">
        <f t="shared" si="213"/>
        <v>20.659</v>
      </c>
      <c r="I1078" s="408">
        <f t="shared" si="213"/>
        <v>20.659</v>
      </c>
    </row>
    <row r="1079" spans="1:9" ht="12.75">
      <c r="A1079" s="469">
        <v>1068</v>
      </c>
      <c r="B1079" s="410" t="s">
        <v>195</v>
      </c>
      <c r="C1079" s="421" t="s">
        <v>858</v>
      </c>
      <c r="D1079" s="421" t="s">
        <v>140</v>
      </c>
      <c r="E1079" s="412"/>
      <c r="F1079" s="369"/>
      <c r="G1079" s="326">
        <f t="shared" si="213"/>
        <v>19.656</v>
      </c>
      <c r="H1079" s="370">
        <f t="shared" si="213"/>
        <v>20.659</v>
      </c>
      <c r="I1079" s="408">
        <f t="shared" si="213"/>
        <v>20.659</v>
      </c>
    </row>
    <row r="1080" spans="1:9" ht="12.75">
      <c r="A1080" s="469">
        <v>1069</v>
      </c>
      <c r="B1080" s="410" t="s">
        <v>64</v>
      </c>
      <c r="C1080" s="421" t="s">
        <v>858</v>
      </c>
      <c r="D1080" s="421" t="s">
        <v>140</v>
      </c>
      <c r="E1080" s="472" t="s">
        <v>110</v>
      </c>
      <c r="F1080" s="472" t="s">
        <v>8</v>
      </c>
      <c r="G1080" s="326">
        <f t="shared" si="213"/>
        <v>19.656</v>
      </c>
      <c r="H1080" s="370">
        <f t="shared" si="213"/>
        <v>20.659</v>
      </c>
      <c r="I1080" s="408">
        <f t="shared" si="213"/>
        <v>20.659</v>
      </c>
    </row>
    <row r="1081" spans="1:9" ht="12.75">
      <c r="A1081" s="469">
        <v>1070</v>
      </c>
      <c r="B1081" s="424" t="s">
        <v>154</v>
      </c>
      <c r="C1081" s="421" t="s">
        <v>858</v>
      </c>
      <c r="D1081" s="421" t="s">
        <v>140</v>
      </c>
      <c r="E1081" s="472" t="s">
        <v>110</v>
      </c>
      <c r="F1081" s="472" t="s">
        <v>109</v>
      </c>
      <c r="G1081" s="326">
        <v>19.656</v>
      </c>
      <c r="H1081" s="370">
        <v>20.659</v>
      </c>
      <c r="I1081" s="408">
        <v>20.659</v>
      </c>
    </row>
    <row r="1082" spans="1:9" ht="27" customHeight="1">
      <c r="A1082" s="469">
        <v>1071</v>
      </c>
      <c r="B1082" s="410" t="s">
        <v>510</v>
      </c>
      <c r="C1082" s="421" t="s">
        <v>858</v>
      </c>
      <c r="D1082" s="421" t="s">
        <v>182</v>
      </c>
      <c r="E1082" s="412"/>
      <c r="F1082" s="369"/>
      <c r="G1082" s="326">
        <f aca="true" t="shared" si="214" ref="G1082:I1084">G1083</f>
        <v>3.337</v>
      </c>
      <c r="H1082" s="370">
        <f t="shared" si="214"/>
        <v>3.507</v>
      </c>
      <c r="I1082" s="408">
        <f t="shared" si="214"/>
        <v>3.507</v>
      </c>
    </row>
    <row r="1083" spans="1:9" ht="25.5">
      <c r="A1083" s="469">
        <v>1072</v>
      </c>
      <c r="B1083" s="410" t="s">
        <v>223</v>
      </c>
      <c r="C1083" s="421" t="s">
        <v>858</v>
      </c>
      <c r="D1083" s="421" t="s">
        <v>183</v>
      </c>
      <c r="E1083" s="412"/>
      <c r="F1083" s="369"/>
      <c r="G1083" s="326">
        <f t="shared" si="214"/>
        <v>3.337</v>
      </c>
      <c r="H1083" s="370">
        <f t="shared" si="214"/>
        <v>3.507</v>
      </c>
      <c r="I1083" s="408">
        <f t="shared" si="214"/>
        <v>3.507</v>
      </c>
    </row>
    <row r="1084" spans="1:9" ht="12.75">
      <c r="A1084" s="469">
        <v>1073</v>
      </c>
      <c r="B1084" s="410" t="s">
        <v>64</v>
      </c>
      <c r="C1084" s="421" t="s">
        <v>858</v>
      </c>
      <c r="D1084" s="421" t="s">
        <v>183</v>
      </c>
      <c r="E1084" s="472" t="s">
        <v>110</v>
      </c>
      <c r="F1084" s="472" t="s">
        <v>8</v>
      </c>
      <c r="G1084" s="326">
        <f t="shared" si="214"/>
        <v>3.337</v>
      </c>
      <c r="H1084" s="370">
        <f t="shared" si="214"/>
        <v>3.507</v>
      </c>
      <c r="I1084" s="408">
        <f t="shared" si="214"/>
        <v>3.507</v>
      </c>
    </row>
    <row r="1085" spans="1:9" ht="12.75">
      <c r="A1085" s="469">
        <v>1074</v>
      </c>
      <c r="B1085" s="424" t="s">
        <v>154</v>
      </c>
      <c r="C1085" s="421" t="s">
        <v>858</v>
      </c>
      <c r="D1085" s="421" t="s">
        <v>183</v>
      </c>
      <c r="E1085" s="472" t="s">
        <v>110</v>
      </c>
      <c r="F1085" s="472" t="s">
        <v>109</v>
      </c>
      <c r="G1085" s="326">
        <v>3.337</v>
      </c>
      <c r="H1085" s="370">
        <v>3.507</v>
      </c>
      <c r="I1085" s="408">
        <v>3.507</v>
      </c>
    </row>
    <row r="1086" spans="1:9" ht="63.75">
      <c r="A1086" s="469">
        <v>1075</v>
      </c>
      <c r="B1086" s="410" t="s">
        <v>859</v>
      </c>
      <c r="C1086" s="421" t="s">
        <v>860</v>
      </c>
      <c r="D1086" s="421"/>
      <c r="E1086" s="412"/>
      <c r="F1086" s="369"/>
      <c r="G1086" s="326">
        <f>G1087+G1091</f>
        <v>22.993</v>
      </c>
      <c r="H1086" s="370">
        <f>H1087+H1091</f>
        <v>24.166</v>
      </c>
      <c r="I1086" s="408">
        <f>I1087+I1091</f>
        <v>24.166</v>
      </c>
    </row>
    <row r="1087" spans="1:9" ht="38.25">
      <c r="A1087" s="469">
        <v>1076</v>
      </c>
      <c r="B1087" s="410" t="s">
        <v>180</v>
      </c>
      <c r="C1087" s="421" t="s">
        <v>860</v>
      </c>
      <c r="D1087" s="421" t="s">
        <v>170</v>
      </c>
      <c r="E1087" s="412"/>
      <c r="F1087" s="369"/>
      <c r="G1087" s="326">
        <f aca="true" t="shared" si="215" ref="G1087:I1089">G1088</f>
        <v>19.656</v>
      </c>
      <c r="H1087" s="370">
        <f t="shared" si="215"/>
        <v>20.659</v>
      </c>
      <c r="I1087" s="408">
        <f t="shared" si="215"/>
        <v>20.659</v>
      </c>
    </row>
    <row r="1088" spans="1:9" ht="12.75">
      <c r="A1088" s="469">
        <v>1077</v>
      </c>
      <c r="B1088" s="410" t="s">
        <v>195</v>
      </c>
      <c r="C1088" s="421" t="s">
        <v>860</v>
      </c>
      <c r="D1088" s="421" t="s">
        <v>140</v>
      </c>
      <c r="E1088" s="412"/>
      <c r="F1088" s="369"/>
      <c r="G1088" s="326">
        <f t="shared" si="215"/>
        <v>19.656</v>
      </c>
      <c r="H1088" s="370">
        <f t="shared" si="215"/>
        <v>20.659</v>
      </c>
      <c r="I1088" s="408">
        <f t="shared" si="215"/>
        <v>20.659</v>
      </c>
    </row>
    <row r="1089" spans="1:9" ht="12.75">
      <c r="A1089" s="469">
        <v>1078</v>
      </c>
      <c r="B1089" s="410" t="s">
        <v>64</v>
      </c>
      <c r="C1089" s="421" t="s">
        <v>860</v>
      </c>
      <c r="D1089" s="421" t="s">
        <v>140</v>
      </c>
      <c r="E1089" s="472" t="s">
        <v>110</v>
      </c>
      <c r="F1089" s="472" t="s">
        <v>8</v>
      </c>
      <c r="G1089" s="326">
        <f t="shared" si="215"/>
        <v>19.656</v>
      </c>
      <c r="H1089" s="370">
        <f t="shared" si="215"/>
        <v>20.659</v>
      </c>
      <c r="I1089" s="408">
        <f t="shared" si="215"/>
        <v>20.659</v>
      </c>
    </row>
    <row r="1090" spans="1:9" ht="12.75">
      <c r="A1090" s="469">
        <v>1079</v>
      </c>
      <c r="B1090" s="424" t="s">
        <v>154</v>
      </c>
      <c r="C1090" s="421" t="s">
        <v>860</v>
      </c>
      <c r="D1090" s="421" t="s">
        <v>140</v>
      </c>
      <c r="E1090" s="472" t="s">
        <v>110</v>
      </c>
      <c r="F1090" s="472" t="s">
        <v>109</v>
      </c>
      <c r="G1090" s="326">
        <v>19.656</v>
      </c>
      <c r="H1090" s="370">
        <v>20.659</v>
      </c>
      <c r="I1090" s="408">
        <v>20.659</v>
      </c>
    </row>
    <row r="1091" spans="1:9" ht="25.5">
      <c r="A1091" s="469">
        <v>1080</v>
      </c>
      <c r="B1091" s="410" t="s">
        <v>510</v>
      </c>
      <c r="C1091" s="421" t="s">
        <v>860</v>
      </c>
      <c r="D1091" s="421" t="s">
        <v>182</v>
      </c>
      <c r="E1091" s="412"/>
      <c r="F1091" s="369"/>
      <c r="G1091" s="326">
        <f aca="true" t="shared" si="216" ref="G1091:I1093">G1092</f>
        <v>3.337</v>
      </c>
      <c r="H1091" s="370">
        <f t="shared" si="216"/>
        <v>3.507</v>
      </c>
      <c r="I1091" s="408">
        <f t="shared" si="216"/>
        <v>3.507</v>
      </c>
    </row>
    <row r="1092" spans="1:9" ht="25.5">
      <c r="A1092" s="469">
        <v>1081</v>
      </c>
      <c r="B1092" s="410" t="s">
        <v>223</v>
      </c>
      <c r="C1092" s="421" t="s">
        <v>860</v>
      </c>
      <c r="D1092" s="421" t="s">
        <v>183</v>
      </c>
      <c r="E1092" s="412"/>
      <c r="F1092" s="369"/>
      <c r="G1092" s="326">
        <f t="shared" si="216"/>
        <v>3.337</v>
      </c>
      <c r="H1092" s="370">
        <f t="shared" si="216"/>
        <v>3.507</v>
      </c>
      <c r="I1092" s="408">
        <f t="shared" si="216"/>
        <v>3.507</v>
      </c>
    </row>
    <row r="1093" spans="1:9" ht="12.75">
      <c r="A1093" s="469">
        <v>1082</v>
      </c>
      <c r="B1093" s="410" t="s">
        <v>64</v>
      </c>
      <c r="C1093" s="421" t="s">
        <v>860</v>
      </c>
      <c r="D1093" s="421" t="s">
        <v>183</v>
      </c>
      <c r="E1093" s="472" t="s">
        <v>110</v>
      </c>
      <c r="F1093" s="472" t="s">
        <v>8</v>
      </c>
      <c r="G1093" s="370">
        <f t="shared" si="216"/>
        <v>3.337</v>
      </c>
      <c r="H1093" s="370">
        <f t="shared" si="216"/>
        <v>3.507</v>
      </c>
      <c r="I1093" s="408">
        <f t="shared" si="216"/>
        <v>3.507</v>
      </c>
    </row>
    <row r="1094" spans="1:9" ht="12.75">
      <c r="A1094" s="469">
        <v>1083</v>
      </c>
      <c r="B1094" s="424" t="s">
        <v>154</v>
      </c>
      <c r="C1094" s="421" t="s">
        <v>860</v>
      </c>
      <c r="D1094" s="421" t="s">
        <v>183</v>
      </c>
      <c r="E1094" s="472" t="s">
        <v>110</v>
      </c>
      <c r="F1094" s="494" t="s">
        <v>109</v>
      </c>
      <c r="G1094" s="370">
        <v>3.337</v>
      </c>
      <c r="H1094" s="370">
        <v>3.507</v>
      </c>
      <c r="I1094" s="408">
        <v>3.507</v>
      </c>
    </row>
    <row r="1095" spans="1:9" ht="13.5" thickBot="1">
      <c r="A1095" s="469">
        <v>1084</v>
      </c>
      <c r="B1095" s="495" t="s">
        <v>218</v>
      </c>
      <c r="C1095" s="496"/>
      <c r="D1095" s="494"/>
      <c r="E1095" s="494"/>
      <c r="F1095" s="494"/>
      <c r="G1095" s="370"/>
      <c r="H1095" s="338">
        <v>23627.787</v>
      </c>
      <c r="I1095" s="339">
        <v>48503.58</v>
      </c>
    </row>
    <row r="1096" spans="1:9" ht="13.5" thickBot="1">
      <c r="A1096" s="739" t="s">
        <v>127</v>
      </c>
      <c r="B1096" s="740"/>
      <c r="C1096" s="740"/>
      <c r="D1096" s="740"/>
      <c r="E1096" s="612"/>
      <c r="F1096" s="612"/>
      <c r="G1096" s="392">
        <f>G12+G265+G291+G349+G447+G484+G496+G514+G535+G566+G655+G666+G681+G719+G707+G342+G648+G695+G701+G713</f>
        <v>1605023.1896700005</v>
      </c>
      <c r="H1096" s="392">
        <f>H12+H265+H291+H349+H447+H484+H496+H514+H535+H566+H655+H666+H681+H719+H707+H342+H648+H695+H701+H713+H1095</f>
        <v>1626644.6718700004</v>
      </c>
      <c r="I1096" s="616">
        <f>I12+I265+I291+I349+I447+I484+I496+I514+I535+I566+I655+I666+I681+I719+I707+I342+I648+I695+I701+I713+I1095</f>
        <v>1639227.5468700002</v>
      </c>
    </row>
    <row r="1098" spans="7:9" ht="12.75">
      <c r="G1098" s="341"/>
      <c r="H1098" s="341"/>
      <c r="I1098" s="341"/>
    </row>
    <row r="1100" spans="7:9" ht="12.75">
      <c r="G1100" s="341"/>
      <c r="H1100" s="341"/>
      <c r="I1100" s="341"/>
    </row>
    <row r="1101" ht="12.75">
      <c r="G1101" s="310"/>
    </row>
  </sheetData>
  <sheetProtection/>
  <autoFilter ref="A11:K1096"/>
  <mergeCells count="3">
    <mergeCell ref="A5:G5"/>
    <mergeCell ref="A7:I7"/>
    <mergeCell ref="A1096:D1096"/>
  </mergeCells>
  <printOptions/>
  <pageMargins left="0.31496062992125984" right="0.11811023622047245" top="0" bottom="0" header="0.31496062992125984" footer="0.31496062992125984"/>
  <pageSetup fitToHeight="0" fitToWidth="1" horizontalDpi="600" verticalDpi="600" orientation="portrait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25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6.25390625" style="0" customWidth="1"/>
    <col min="2" max="2" width="7.625" style="0" customWidth="1"/>
    <col min="3" max="3" width="15.625" style="0" customWidth="1"/>
    <col min="4" max="4" width="13.25390625" style="0" customWidth="1"/>
    <col min="5" max="5" width="38.875" style="0" customWidth="1"/>
    <col min="6" max="6" width="11.875" style="0" customWidth="1"/>
    <col min="7" max="7" width="13.00390625" style="0" customWidth="1"/>
    <col min="8" max="8" width="37.75390625" style="0" customWidth="1"/>
    <col min="9" max="10" width="12.875" style="0" customWidth="1"/>
    <col min="11" max="11" width="37.75390625" style="0" customWidth="1"/>
    <col min="12" max="12" width="14.25390625" style="0" customWidth="1"/>
  </cols>
  <sheetData>
    <row r="1" spans="9:12" ht="15.75">
      <c r="I1" s="11"/>
      <c r="L1" s="93" t="s">
        <v>837</v>
      </c>
    </row>
    <row r="2" spans="9:12" ht="15.75">
      <c r="I2" s="22"/>
      <c r="L2" s="104" t="s">
        <v>395</v>
      </c>
    </row>
    <row r="3" spans="9:12" ht="15.75">
      <c r="I3" s="22"/>
      <c r="L3" s="372" t="s">
        <v>879</v>
      </c>
    </row>
    <row r="4" spans="2:12" ht="15.75">
      <c r="B4" s="4"/>
      <c r="E4" s="389"/>
      <c r="I4" s="22"/>
      <c r="L4" s="136" t="s">
        <v>941</v>
      </c>
    </row>
    <row r="5" spans="4:5" ht="12.75">
      <c r="D5" s="503"/>
      <c r="E5" s="389"/>
    </row>
    <row r="6" spans="4:5" ht="12.75">
      <c r="D6" s="503"/>
      <c r="E6" s="389"/>
    </row>
    <row r="10" spans="1:12" ht="33" customHeight="1">
      <c r="A10" s="741" t="s">
        <v>895</v>
      </c>
      <c r="B10" s="741"/>
      <c r="C10" s="741"/>
      <c r="D10" s="741"/>
      <c r="E10" s="741"/>
      <c r="F10" s="741"/>
      <c r="G10" s="741"/>
      <c r="H10" s="741"/>
      <c r="I10" s="741"/>
      <c r="J10" s="741"/>
      <c r="K10" s="741"/>
      <c r="L10" s="741"/>
    </row>
    <row r="11" spans="1:6" ht="11.25" customHeight="1">
      <c r="A11" s="504"/>
      <c r="B11" s="505"/>
      <c r="C11" s="505"/>
      <c r="D11" s="505"/>
      <c r="E11" s="505"/>
      <c r="F11" s="505"/>
    </row>
    <row r="12" spans="1:12" ht="15" thickBot="1">
      <c r="A12" s="506"/>
      <c r="B12" s="506"/>
      <c r="C12" s="506"/>
      <c r="D12" s="506"/>
      <c r="E12" s="506"/>
      <c r="F12" s="506"/>
      <c r="L12" t="s">
        <v>161</v>
      </c>
    </row>
    <row r="13" spans="1:12" ht="15.75" thickBot="1">
      <c r="A13" s="742" t="s">
        <v>838</v>
      </c>
      <c r="B13" s="745" t="s">
        <v>68</v>
      </c>
      <c r="C13" s="746"/>
      <c r="D13" s="751" t="s">
        <v>689</v>
      </c>
      <c r="E13" s="752"/>
      <c r="F13" s="753"/>
      <c r="G13" s="754" t="s">
        <v>718</v>
      </c>
      <c r="H13" s="755"/>
      <c r="I13" s="756"/>
      <c r="J13" s="754" t="s">
        <v>880</v>
      </c>
      <c r="K13" s="755"/>
      <c r="L13" s="756"/>
    </row>
    <row r="14" spans="1:12" ht="12.75" customHeight="1">
      <c r="A14" s="743"/>
      <c r="B14" s="747"/>
      <c r="C14" s="748"/>
      <c r="D14" s="742" t="s">
        <v>890</v>
      </c>
      <c r="E14" s="745" t="s">
        <v>891</v>
      </c>
      <c r="F14" s="757" t="s">
        <v>127</v>
      </c>
      <c r="G14" s="759" t="s">
        <v>890</v>
      </c>
      <c r="H14" s="745" t="s">
        <v>891</v>
      </c>
      <c r="I14" s="757" t="s">
        <v>127</v>
      </c>
      <c r="J14" s="759" t="s">
        <v>890</v>
      </c>
      <c r="K14" s="745" t="s">
        <v>891</v>
      </c>
      <c r="L14" s="757" t="s">
        <v>127</v>
      </c>
    </row>
    <row r="15" spans="1:12" ht="139.5" customHeight="1" thickBot="1">
      <c r="A15" s="744"/>
      <c r="B15" s="749"/>
      <c r="C15" s="750"/>
      <c r="D15" s="744"/>
      <c r="E15" s="749"/>
      <c r="F15" s="758"/>
      <c r="G15" s="760"/>
      <c r="H15" s="749"/>
      <c r="I15" s="758"/>
      <c r="J15" s="760"/>
      <c r="K15" s="749"/>
      <c r="L15" s="758"/>
    </row>
    <row r="16" spans="1:12" ht="14.25" customHeight="1" thickBot="1">
      <c r="A16" s="507">
        <v>1</v>
      </c>
      <c r="B16" s="761">
        <v>2</v>
      </c>
      <c r="C16" s="762"/>
      <c r="D16" s="507">
        <v>3</v>
      </c>
      <c r="E16" s="508">
        <v>4</v>
      </c>
      <c r="F16" s="509" t="s">
        <v>892</v>
      </c>
      <c r="G16" s="510">
        <v>6</v>
      </c>
      <c r="H16" s="508">
        <v>7</v>
      </c>
      <c r="I16" s="509" t="s">
        <v>893</v>
      </c>
      <c r="J16" s="510">
        <v>9</v>
      </c>
      <c r="K16" s="508">
        <v>10</v>
      </c>
      <c r="L16" s="509" t="s">
        <v>894</v>
      </c>
    </row>
    <row r="17" spans="1:12" ht="15">
      <c r="A17" s="511">
        <v>1</v>
      </c>
      <c r="B17" s="767" t="s">
        <v>155</v>
      </c>
      <c r="C17" s="768"/>
      <c r="D17" s="512">
        <v>7333.4</v>
      </c>
      <c r="E17" s="513">
        <v>227.7</v>
      </c>
      <c r="F17" s="514">
        <f aca="true" t="shared" si="0" ref="F17:F23">D17+E17</f>
        <v>7561.099999999999</v>
      </c>
      <c r="G17" s="512">
        <v>7333.4</v>
      </c>
      <c r="H17" s="513">
        <v>182.2</v>
      </c>
      <c r="I17" s="514">
        <f aca="true" t="shared" si="1" ref="I17:I23">G17+H17</f>
        <v>7515.599999999999</v>
      </c>
      <c r="J17" s="512">
        <v>7333.4</v>
      </c>
      <c r="K17" s="513">
        <v>182.2</v>
      </c>
      <c r="L17" s="514">
        <f aca="true" t="shared" si="2" ref="L17:L23">J17+K17</f>
        <v>7515.599999999999</v>
      </c>
    </row>
    <row r="18" spans="1:12" ht="15">
      <c r="A18" s="511">
        <v>2</v>
      </c>
      <c r="B18" s="767" t="s">
        <v>156</v>
      </c>
      <c r="C18" s="768"/>
      <c r="D18" s="512">
        <v>10392.7</v>
      </c>
      <c r="E18" s="513">
        <v>2505.8</v>
      </c>
      <c r="F18" s="514">
        <f t="shared" si="0"/>
        <v>12898.5</v>
      </c>
      <c r="G18" s="512">
        <v>10392.7</v>
      </c>
      <c r="H18" s="513">
        <v>2004.6</v>
      </c>
      <c r="I18" s="514">
        <f t="shared" si="1"/>
        <v>12397.300000000001</v>
      </c>
      <c r="J18" s="512">
        <v>10392.7</v>
      </c>
      <c r="K18" s="513">
        <v>2004.6</v>
      </c>
      <c r="L18" s="514">
        <f t="shared" si="2"/>
        <v>12397.300000000001</v>
      </c>
    </row>
    <row r="19" spans="1:12" ht="15">
      <c r="A19" s="511">
        <v>3</v>
      </c>
      <c r="B19" s="767" t="s">
        <v>159</v>
      </c>
      <c r="C19" s="768"/>
      <c r="D19" s="512">
        <v>8689</v>
      </c>
      <c r="E19" s="513">
        <v>5393.7</v>
      </c>
      <c r="F19" s="514">
        <f t="shared" si="0"/>
        <v>14082.7</v>
      </c>
      <c r="G19" s="512">
        <v>8689</v>
      </c>
      <c r="H19" s="513">
        <v>4314.9</v>
      </c>
      <c r="I19" s="514">
        <f t="shared" si="1"/>
        <v>13003.9</v>
      </c>
      <c r="J19" s="512">
        <v>8689</v>
      </c>
      <c r="K19" s="513">
        <v>4314.9</v>
      </c>
      <c r="L19" s="514">
        <f t="shared" si="2"/>
        <v>13003.9</v>
      </c>
    </row>
    <row r="20" spans="1:12" ht="15">
      <c r="A20" s="511">
        <v>4</v>
      </c>
      <c r="B20" s="767" t="s">
        <v>160</v>
      </c>
      <c r="C20" s="768"/>
      <c r="D20" s="512">
        <v>6928.5</v>
      </c>
      <c r="E20" s="513">
        <v>136.9</v>
      </c>
      <c r="F20" s="514">
        <f t="shared" si="0"/>
        <v>7065.4</v>
      </c>
      <c r="G20" s="512">
        <v>6928.5</v>
      </c>
      <c r="H20" s="513">
        <v>109.5</v>
      </c>
      <c r="I20" s="514">
        <f t="shared" si="1"/>
        <v>7038</v>
      </c>
      <c r="J20" s="512">
        <v>6928.5</v>
      </c>
      <c r="K20" s="513">
        <v>109.5</v>
      </c>
      <c r="L20" s="514">
        <f t="shared" si="2"/>
        <v>7038</v>
      </c>
    </row>
    <row r="21" spans="1:12" ht="15">
      <c r="A21" s="511">
        <v>5</v>
      </c>
      <c r="B21" s="767" t="s">
        <v>157</v>
      </c>
      <c r="C21" s="768"/>
      <c r="D21" s="512">
        <v>8449.6</v>
      </c>
      <c r="E21" s="513">
        <v>1027.5</v>
      </c>
      <c r="F21" s="514">
        <f t="shared" si="0"/>
        <v>9477.1</v>
      </c>
      <c r="G21" s="512">
        <v>8449.6</v>
      </c>
      <c r="H21" s="513">
        <v>822</v>
      </c>
      <c r="I21" s="514">
        <f t="shared" si="1"/>
        <v>9271.6</v>
      </c>
      <c r="J21" s="512">
        <v>8449.6</v>
      </c>
      <c r="K21" s="513">
        <v>822</v>
      </c>
      <c r="L21" s="514">
        <f t="shared" si="2"/>
        <v>9271.6</v>
      </c>
    </row>
    <row r="22" spans="1:12" ht="15">
      <c r="A22" s="511">
        <v>6</v>
      </c>
      <c r="B22" s="767" t="s">
        <v>158</v>
      </c>
      <c r="C22" s="768"/>
      <c r="D22" s="512">
        <v>7628.2</v>
      </c>
      <c r="E22" s="513">
        <v>1288.7</v>
      </c>
      <c r="F22" s="514">
        <f t="shared" si="0"/>
        <v>8916.9</v>
      </c>
      <c r="G22" s="512">
        <v>7628.2</v>
      </c>
      <c r="H22" s="513">
        <v>1031</v>
      </c>
      <c r="I22" s="514">
        <f t="shared" si="1"/>
        <v>8659.2</v>
      </c>
      <c r="J22" s="512">
        <v>7628.2</v>
      </c>
      <c r="K22" s="513">
        <v>1031</v>
      </c>
      <c r="L22" s="514">
        <f t="shared" si="2"/>
        <v>8659.2</v>
      </c>
    </row>
    <row r="23" spans="1:12" ht="15.75" thickBot="1">
      <c r="A23" s="511">
        <v>7</v>
      </c>
      <c r="B23" s="763" t="s">
        <v>153</v>
      </c>
      <c r="C23" s="764"/>
      <c r="D23" s="512"/>
      <c r="E23" s="513">
        <v>2449.5</v>
      </c>
      <c r="F23" s="515">
        <f t="shared" si="0"/>
        <v>2449.5</v>
      </c>
      <c r="G23" s="516"/>
      <c r="H23" s="513">
        <v>1959.6</v>
      </c>
      <c r="I23" s="515">
        <f t="shared" si="1"/>
        <v>1959.6</v>
      </c>
      <c r="J23" s="513"/>
      <c r="K23" s="513">
        <v>1959.6</v>
      </c>
      <c r="L23" s="517">
        <f t="shared" si="2"/>
        <v>1959.6</v>
      </c>
    </row>
    <row r="24" spans="1:12" ht="15.75" thickBot="1">
      <c r="A24" s="518"/>
      <c r="B24" s="765" t="s">
        <v>127</v>
      </c>
      <c r="C24" s="766"/>
      <c r="D24" s="519">
        <f aca="true" t="shared" si="3" ref="D24:L24">SUM(D17:D23)</f>
        <v>49421.399999999994</v>
      </c>
      <c r="E24" s="520">
        <f t="shared" si="3"/>
        <v>13029.800000000001</v>
      </c>
      <c r="F24" s="521">
        <f t="shared" si="3"/>
        <v>62451.200000000004</v>
      </c>
      <c r="G24" s="522">
        <f t="shared" si="3"/>
        <v>49421.399999999994</v>
      </c>
      <c r="H24" s="520">
        <f t="shared" si="3"/>
        <v>10423.8</v>
      </c>
      <c r="I24" s="521">
        <f t="shared" si="3"/>
        <v>59845.200000000004</v>
      </c>
      <c r="J24" s="523">
        <f t="shared" si="3"/>
        <v>49421.399999999994</v>
      </c>
      <c r="K24" s="524">
        <f t="shared" si="3"/>
        <v>10423.8</v>
      </c>
      <c r="L24" s="525">
        <f t="shared" si="3"/>
        <v>59845.200000000004</v>
      </c>
    </row>
    <row r="25" spans="1:9" ht="12.75">
      <c r="A25" s="125"/>
      <c r="B25" s="125"/>
      <c r="C25" s="125"/>
      <c r="D25" s="125"/>
      <c r="E25" s="125"/>
      <c r="F25" s="125"/>
      <c r="G25" s="125"/>
      <c r="H25" s="125"/>
      <c r="I25" s="125"/>
    </row>
  </sheetData>
  <sheetProtection/>
  <mergeCells count="24">
    <mergeCell ref="B23:C23"/>
    <mergeCell ref="B24:C24"/>
    <mergeCell ref="B17:C17"/>
    <mergeCell ref="B18:C18"/>
    <mergeCell ref="B19:C19"/>
    <mergeCell ref="B20:C20"/>
    <mergeCell ref="B21:C21"/>
    <mergeCell ref="B22:C22"/>
    <mergeCell ref="H14:H15"/>
    <mergeCell ref="I14:I15"/>
    <mergeCell ref="J14:J15"/>
    <mergeCell ref="K14:K15"/>
    <mergeCell ref="L14:L15"/>
    <mergeCell ref="B16:C16"/>
    <mergeCell ref="A10:L10"/>
    <mergeCell ref="A13:A15"/>
    <mergeCell ref="B13:C15"/>
    <mergeCell ref="D13:F13"/>
    <mergeCell ref="G13:I13"/>
    <mergeCell ref="J13:L13"/>
    <mergeCell ref="D14:D15"/>
    <mergeCell ref="E14:E15"/>
    <mergeCell ref="F14:F15"/>
    <mergeCell ref="G14:G15"/>
  </mergeCell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E17"/>
  <sheetViews>
    <sheetView zoomScalePageLayoutView="0" workbookViewId="0" topLeftCell="A1">
      <selection activeCell="G6" sqref="G6"/>
    </sheetView>
  </sheetViews>
  <sheetFormatPr defaultColWidth="9.00390625" defaultRowHeight="12.75"/>
  <cols>
    <col min="1" max="1" width="7.625" style="0" customWidth="1"/>
    <col min="2" max="2" width="30.75390625" style="0" customWidth="1"/>
    <col min="3" max="3" width="18.00390625" style="0" customWidth="1"/>
    <col min="4" max="4" width="17.75390625" style="0" customWidth="1"/>
    <col min="5" max="5" width="14.125" style="604" customWidth="1"/>
  </cols>
  <sheetData>
    <row r="1" spans="1:5" ht="15.75">
      <c r="A1" s="266"/>
      <c r="B1" s="266"/>
      <c r="D1" s="93" t="s">
        <v>889</v>
      </c>
      <c r="E1" s="93"/>
    </row>
    <row r="2" spans="1:5" ht="15.75">
      <c r="A2" s="771" t="s">
        <v>394</v>
      </c>
      <c r="B2" s="772"/>
      <c r="C2" s="772"/>
      <c r="D2" s="772"/>
      <c r="E2" s="104"/>
    </row>
    <row r="3" spans="1:5" s="25" customFormat="1" ht="15.75">
      <c r="A3" s="773" t="s">
        <v>879</v>
      </c>
      <c r="B3" s="772"/>
      <c r="C3" s="772"/>
      <c r="D3" s="772"/>
      <c r="E3" s="596"/>
    </row>
    <row r="4" spans="1:5" s="25" customFormat="1" ht="15.75">
      <c r="A4" s="774" t="s">
        <v>941</v>
      </c>
      <c r="B4" s="775"/>
      <c r="C4" s="775"/>
      <c r="D4" s="775"/>
      <c r="E4" s="597"/>
    </row>
    <row r="5" spans="1:5" s="25" customFormat="1" ht="15.75">
      <c r="A5" s="6"/>
      <c r="B5" s="6"/>
      <c r="C5" s="5"/>
      <c r="D5" s="4"/>
      <c r="E5" s="598"/>
    </row>
    <row r="6" spans="1:5" s="1" customFormat="1" ht="99.75" customHeight="1">
      <c r="A6" s="769" t="s">
        <v>915</v>
      </c>
      <c r="B6" s="770"/>
      <c r="C6" s="770"/>
      <c r="D6" s="770"/>
      <c r="E6" s="605"/>
    </row>
    <row r="7" spans="1:5" s="1" customFormat="1" ht="16.5" customHeight="1">
      <c r="A7" s="714"/>
      <c r="B7" s="714"/>
      <c r="C7" s="106"/>
      <c r="E7" s="599"/>
    </row>
    <row r="8" spans="1:5" ht="16.5" thickBot="1">
      <c r="A8" s="4"/>
      <c r="B8" s="4"/>
      <c r="E8" s="600"/>
    </row>
    <row r="9" spans="1:5" ht="16.5" thickBot="1">
      <c r="A9" s="107" t="s">
        <v>14</v>
      </c>
      <c r="B9" s="108" t="s">
        <v>68</v>
      </c>
      <c r="C9" s="13" t="s">
        <v>689</v>
      </c>
      <c r="D9" s="13" t="s">
        <v>718</v>
      </c>
      <c r="E9" s="601"/>
    </row>
    <row r="10" spans="1:5" ht="15.75">
      <c r="A10" s="26">
        <v>1</v>
      </c>
      <c r="B10" s="109" t="s">
        <v>155</v>
      </c>
      <c r="C10" s="110">
        <v>176.4</v>
      </c>
      <c r="D10" s="110">
        <v>182.6</v>
      </c>
      <c r="E10" s="602"/>
    </row>
    <row r="11" spans="1:5" ht="15.75">
      <c r="A11" s="105">
        <v>2</v>
      </c>
      <c r="B11" s="111" t="s">
        <v>156</v>
      </c>
      <c r="C11" s="35">
        <v>246.9</v>
      </c>
      <c r="D11" s="35">
        <v>255.7</v>
      </c>
      <c r="E11" s="602"/>
    </row>
    <row r="12" spans="1:5" ht="15.75">
      <c r="A12" s="105">
        <v>3</v>
      </c>
      <c r="B12" s="111" t="s">
        <v>159</v>
      </c>
      <c r="C12" s="35">
        <v>246.9</v>
      </c>
      <c r="D12" s="35">
        <v>255.7</v>
      </c>
      <c r="E12" s="602"/>
    </row>
    <row r="13" spans="1:5" ht="15.75">
      <c r="A13" s="105">
        <v>4</v>
      </c>
      <c r="B13" s="111" t="s">
        <v>160</v>
      </c>
      <c r="C13" s="35">
        <v>105.8</v>
      </c>
      <c r="D13" s="35">
        <v>109.6</v>
      </c>
      <c r="E13" s="602"/>
    </row>
    <row r="14" spans="1:5" ht="15.75">
      <c r="A14" s="105">
        <v>5</v>
      </c>
      <c r="B14" s="111" t="s">
        <v>157</v>
      </c>
      <c r="C14" s="35">
        <v>105.8</v>
      </c>
      <c r="D14" s="35">
        <v>109.6</v>
      </c>
      <c r="E14" s="602"/>
    </row>
    <row r="15" spans="1:5" ht="15.75">
      <c r="A15" s="112">
        <v>6</v>
      </c>
      <c r="B15" s="113" t="s">
        <v>158</v>
      </c>
      <c r="C15" s="35">
        <v>176.4</v>
      </c>
      <c r="D15" s="35">
        <v>182.6</v>
      </c>
      <c r="E15" s="602"/>
    </row>
    <row r="16" spans="1:5" ht="16.5" thickBot="1">
      <c r="A16" s="112">
        <v>7</v>
      </c>
      <c r="B16" s="113" t="s">
        <v>153</v>
      </c>
      <c r="C16" s="36">
        <v>2888.1</v>
      </c>
      <c r="D16" s="36">
        <v>2988.6</v>
      </c>
      <c r="E16" s="602"/>
    </row>
    <row r="17" spans="1:5" ht="16.5" thickBot="1">
      <c r="A17" s="114"/>
      <c r="B17" s="115" t="s">
        <v>71</v>
      </c>
      <c r="C17" s="116">
        <f>SUM(C10:C16)</f>
        <v>3946.3</v>
      </c>
      <c r="D17" s="116">
        <f>SUM(D10:D16)</f>
        <v>4084.3999999999996</v>
      </c>
      <c r="E17" s="603"/>
    </row>
  </sheetData>
  <sheetProtection/>
  <mergeCells count="5">
    <mergeCell ref="A7:B7"/>
    <mergeCell ref="A6:D6"/>
    <mergeCell ref="A2:D2"/>
    <mergeCell ref="A3:D3"/>
    <mergeCell ref="A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21"/>
  <sheetViews>
    <sheetView tabSelected="1" zoomScalePageLayoutView="0" workbookViewId="0" topLeftCell="A1">
      <selection activeCell="L24" sqref="L24"/>
    </sheetView>
  </sheetViews>
  <sheetFormatPr defaultColWidth="9.00390625" defaultRowHeight="12.75"/>
  <cols>
    <col min="1" max="1" width="7.625" style="0" customWidth="1"/>
    <col min="2" max="2" width="30.75390625" style="0" customWidth="1"/>
    <col min="3" max="3" width="18.00390625" style="0" customWidth="1"/>
    <col min="4" max="4" width="17.75390625" style="0" customWidth="1"/>
    <col min="5" max="5" width="13.625" style="0" customWidth="1"/>
  </cols>
  <sheetData>
    <row r="1" spans="1:5" ht="15.75">
      <c r="A1" s="266"/>
      <c r="B1" s="266"/>
      <c r="C1" s="266"/>
      <c r="E1" s="93" t="s">
        <v>888</v>
      </c>
    </row>
    <row r="2" spans="1:5" ht="15.75">
      <c r="A2" s="267"/>
      <c r="B2" s="267"/>
      <c r="C2" s="267"/>
      <c r="E2" s="104" t="s">
        <v>394</v>
      </c>
    </row>
    <row r="3" spans="1:5" s="25" customFormat="1" ht="15.75">
      <c r="A3" s="268"/>
      <c r="B3" s="268"/>
      <c r="C3" s="268"/>
      <c r="E3" s="215" t="s">
        <v>879</v>
      </c>
    </row>
    <row r="4" spans="1:5" s="25" customFormat="1" ht="15.75">
      <c r="A4" s="268"/>
      <c r="B4" s="268"/>
      <c r="C4" s="268"/>
      <c r="E4" s="136" t="s">
        <v>941</v>
      </c>
    </row>
    <row r="5" spans="1:4" s="25" customFormat="1" ht="15.75">
      <c r="A5" s="6"/>
      <c r="B5" s="6"/>
      <c r="C5" s="5"/>
      <c r="D5" s="4"/>
    </row>
    <row r="6" spans="1:4" s="25" customFormat="1" ht="15.75">
      <c r="A6" s="6"/>
      <c r="B6" s="6"/>
      <c r="C6" s="5"/>
      <c r="D6" s="4"/>
    </row>
    <row r="7" spans="1:5" s="1" customFormat="1" ht="20.25" customHeight="1">
      <c r="A7" s="714" t="s">
        <v>887</v>
      </c>
      <c r="B7" s="714"/>
      <c r="C7" s="714"/>
      <c r="D7" s="714"/>
      <c r="E7" s="714"/>
    </row>
    <row r="8" spans="1:5" s="1" customFormat="1" ht="16.5" customHeight="1">
      <c r="A8" s="714"/>
      <c r="B8" s="714"/>
      <c r="C8" s="714"/>
      <c r="D8" s="714"/>
      <c r="E8" s="714"/>
    </row>
    <row r="9" spans="1:5" ht="33" customHeight="1">
      <c r="A9" s="714"/>
      <c r="B9" s="714"/>
      <c r="C9" s="714"/>
      <c r="D9" s="714"/>
      <c r="E9" s="714"/>
    </row>
    <row r="10" spans="2:5" ht="15.75">
      <c r="B10" s="393"/>
      <c r="C10" s="393"/>
      <c r="D10" s="4"/>
      <c r="E10" s="4"/>
    </row>
    <row r="11" spans="2:5" ht="16.5" thickBot="1">
      <c r="B11" s="4"/>
      <c r="C11" s="12"/>
      <c r="D11" s="4"/>
      <c r="E11" s="12" t="s">
        <v>162</v>
      </c>
    </row>
    <row r="12" spans="1:5" ht="16.5" thickBot="1">
      <c r="A12" s="394" t="s">
        <v>14</v>
      </c>
      <c r="B12" s="395" t="s">
        <v>68</v>
      </c>
      <c r="C12" s="396" t="s">
        <v>689</v>
      </c>
      <c r="D12" s="396" t="s">
        <v>718</v>
      </c>
      <c r="E12" s="396" t="s">
        <v>880</v>
      </c>
    </row>
    <row r="13" spans="1:5" ht="16.5" thickBot="1">
      <c r="A13" s="394">
        <v>1</v>
      </c>
      <c r="B13" s="395">
        <v>2</v>
      </c>
      <c r="C13" s="397">
        <v>3</v>
      </c>
      <c r="D13" s="396">
        <v>4</v>
      </c>
      <c r="E13" s="396">
        <v>5</v>
      </c>
    </row>
    <row r="14" spans="1:5" ht="15.75">
      <c r="A14" s="26">
        <v>1</v>
      </c>
      <c r="B14" s="398" t="s">
        <v>155</v>
      </c>
      <c r="C14" s="35">
        <v>3.4</v>
      </c>
      <c r="D14" s="35">
        <v>3.4</v>
      </c>
      <c r="E14" s="35">
        <v>3.4</v>
      </c>
    </row>
    <row r="15" spans="1:5" ht="15.75">
      <c r="A15" s="26">
        <v>2</v>
      </c>
      <c r="B15" s="399" t="s">
        <v>156</v>
      </c>
      <c r="C15" s="35">
        <v>10.1</v>
      </c>
      <c r="D15" s="35">
        <v>10.1</v>
      </c>
      <c r="E15" s="35">
        <v>10.1</v>
      </c>
    </row>
    <row r="16" spans="1:5" ht="15.75">
      <c r="A16" s="26">
        <v>3</v>
      </c>
      <c r="B16" s="399" t="s">
        <v>159</v>
      </c>
      <c r="C16" s="35">
        <v>9.7</v>
      </c>
      <c r="D16" s="35">
        <v>9.7</v>
      </c>
      <c r="E16" s="35">
        <v>9.7</v>
      </c>
    </row>
    <row r="17" spans="1:5" ht="15.75">
      <c r="A17" s="26">
        <v>4</v>
      </c>
      <c r="B17" s="399" t="s">
        <v>160</v>
      </c>
      <c r="C17" s="35">
        <v>1</v>
      </c>
      <c r="D17" s="35">
        <v>1</v>
      </c>
      <c r="E17" s="35">
        <v>1</v>
      </c>
    </row>
    <row r="18" spans="1:5" ht="15.75">
      <c r="A18" s="26">
        <v>5</v>
      </c>
      <c r="B18" s="399" t="s">
        <v>157</v>
      </c>
      <c r="C18" s="35">
        <v>2.6</v>
      </c>
      <c r="D18" s="35">
        <v>2.6</v>
      </c>
      <c r="E18" s="35">
        <v>2.6</v>
      </c>
    </row>
    <row r="19" spans="1:5" ht="15.75">
      <c r="A19" s="26">
        <v>6</v>
      </c>
      <c r="B19" s="400" t="s">
        <v>158</v>
      </c>
      <c r="C19" s="35">
        <v>4.7</v>
      </c>
      <c r="D19" s="35">
        <v>4.7</v>
      </c>
      <c r="E19" s="35">
        <v>4.7</v>
      </c>
    </row>
    <row r="20" spans="1:5" ht="16.5" thickBot="1">
      <c r="A20" s="26">
        <v>7</v>
      </c>
      <c r="B20" s="400" t="s">
        <v>153</v>
      </c>
      <c r="C20" s="36">
        <v>111.6</v>
      </c>
      <c r="D20" s="36">
        <v>111.6</v>
      </c>
      <c r="E20" s="36">
        <v>111.6</v>
      </c>
    </row>
    <row r="21" spans="1:5" ht="16.5" thickBot="1">
      <c r="A21" s="401"/>
      <c r="B21" s="402" t="s">
        <v>87</v>
      </c>
      <c r="C21" s="403">
        <f>SUM(C14:C20)</f>
        <v>143.1</v>
      </c>
      <c r="D21" s="404">
        <f>SUM(D14:D20)</f>
        <v>143.1</v>
      </c>
      <c r="E21" s="404">
        <f>SUM(E14:E20)</f>
        <v>143.1</v>
      </c>
    </row>
  </sheetData>
  <sheetProtection/>
  <mergeCells count="1">
    <mergeCell ref="A7:E9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F22"/>
  <sheetViews>
    <sheetView zoomScalePageLayoutView="0" workbookViewId="0" topLeftCell="A1">
      <selection activeCell="F15" sqref="F15"/>
    </sheetView>
  </sheetViews>
  <sheetFormatPr defaultColWidth="9.00390625" defaultRowHeight="12.75"/>
  <cols>
    <col min="3" max="3" width="14.00390625" style="0" customWidth="1"/>
    <col min="4" max="4" width="17.625" style="0" customWidth="1"/>
    <col min="5" max="5" width="16.375" style="0" customWidth="1"/>
    <col min="6" max="6" width="17.25390625" style="0" customWidth="1"/>
  </cols>
  <sheetData>
    <row r="1" spans="3:6" ht="15.75">
      <c r="C1" s="11"/>
      <c r="F1" s="93" t="s">
        <v>841</v>
      </c>
    </row>
    <row r="2" spans="3:6" ht="15.75">
      <c r="C2" s="22"/>
      <c r="E2" s="2"/>
      <c r="F2" s="104" t="s">
        <v>395</v>
      </c>
    </row>
    <row r="3" spans="3:6" ht="15.75">
      <c r="C3" s="22"/>
      <c r="E3" s="2"/>
      <c r="F3" s="135" t="s">
        <v>879</v>
      </c>
    </row>
    <row r="4" spans="3:6" ht="15.75">
      <c r="C4" s="22"/>
      <c r="E4" s="2"/>
      <c r="F4" s="136" t="s">
        <v>941</v>
      </c>
    </row>
    <row r="5" spans="4:6" ht="12.75">
      <c r="D5" s="3"/>
      <c r="E5" s="3"/>
      <c r="F5" s="3"/>
    </row>
    <row r="6" spans="1:6" ht="32.25" customHeight="1">
      <c r="A6" s="784"/>
      <c r="B6" s="784"/>
      <c r="C6" s="784"/>
      <c r="D6" s="784"/>
      <c r="E6" s="784"/>
      <c r="F6" s="784"/>
    </row>
    <row r="8" spans="1:6" ht="21" customHeight="1">
      <c r="A8" s="769" t="s">
        <v>886</v>
      </c>
      <c r="B8" s="769"/>
      <c r="C8" s="769"/>
      <c r="D8" s="769"/>
      <c r="E8" s="769"/>
      <c r="F8" s="769"/>
    </row>
    <row r="9" spans="1:6" ht="21" customHeight="1">
      <c r="A9" s="769"/>
      <c r="B9" s="769"/>
      <c r="C9" s="769"/>
      <c r="D9" s="769"/>
      <c r="E9" s="769"/>
      <c r="F9" s="769"/>
    </row>
    <row r="10" spans="1:6" ht="21" customHeight="1">
      <c r="A10" s="769"/>
      <c r="B10" s="769"/>
      <c r="C10" s="769"/>
      <c r="D10" s="769"/>
      <c r="E10" s="769"/>
      <c r="F10" s="769"/>
    </row>
    <row r="11" spans="1:5" ht="15.75">
      <c r="A11" s="4"/>
      <c r="B11" s="4"/>
      <c r="C11" s="4"/>
      <c r="D11" s="4"/>
      <c r="E11" s="4"/>
    </row>
    <row r="12" spans="1:6" ht="16.5" thickBot="1">
      <c r="A12" s="4"/>
      <c r="B12" s="4"/>
      <c r="C12" s="4"/>
      <c r="D12" s="12"/>
      <c r="E12" s="4"/>
      <c r="F12" s="12" t="s">
        <v>94</v>
      </c>
    </row>
    <row r="13" spans="1:6" ht="12.75" customHeight="1">
      <c r="A13" s="780" t="s">
        <v>14</v>
      </c>
      <c r="B13" s="780" t="s">
        <v>68</v>
      </c>
      <c r="C13" s="782"/>
      <c r="D13" s="785" t="s">
        <v>689</v>
      </c>
      <c r="E13" s="785" t="s">
        <v>718</v>
      </c>
      <c r="F13" s="785" t="s">
        <v>880</v>
      </c>
    </row>
    <row r="14" spans="1:6" ht="27.75" customHeight="1" thickBot="1">
      <c r="A14" s="781"/>
      <c r="B14" s="781"/>
      <c r="C14" s="783"/>
      <c r="D14" s="786"/>
      <c r="E14" s="786"/>
      <c r="F14" s="786"/>
    </row>
    <row r="15" spans="1:6" ht="15.75">
      <c r="A15" s="169">
        <v>1</v>
      </c>
      <c r="B15" s="778" t="s">
        <v>155</v>
      </c>
      <c r="C15" s="779"/>
      <c r="D15" s="170">
        <v>6209.44</v>
      </c>
      <c r="E15" s="170">
        <v>6085.1065</v>
      </c>
      <c r="F15" s="170">
        <v>6036.0065</v>
      </c>
    </row>
    <row r="16" spans="1:6" ht="15.75">
      <c r="A16" s="21">
        <v>2</v>
      </c>
      <c r="B16" s="790" t="s">
        <v>156</v>
      </c>
      <c r="C16" s="791"/>
      <c r="D16" s="37">
        <v>3803.218</v>
      </c>
      <c r="E16" s="37">
        <v>4050.9395</v>
      </c>
      <c r="F16" s="37">
        <v>3989.9395</v>
      </c>
    </row>
    <row r="17" spans="1:6" ht="15.75">
      <c r="A17" s="21">
        <v>3</v>
      </c>
      <c r="B17" s="790" t="s">
        <v>159</v>
      </c>
      <c r="C17" s="791"/>
      <c r="D17" s="37">
        <v>4683.993</v>
      </c>
      <c r="E17" s="37">
        <v>5562.6505</v>
      </c>
      <c r="F17" s="37">
        <v>5541.9505</v>
      </c>
    </row>
    <row r="18" spans="1:6" ht="15.75">
      <c r="A18" s="21">
        <v>4</v>
      </c>
      <c r="B18" s="790" t="s">
        <v>160</v>
      </c>
      <c r="C18" s="791"/>
      <c r="D18" s="37">
        <v>9332.196</v>
      </c>
      <c r="E18" s="37">
        <v>9305.5205</v>
      </c>
      <c r="F18" s="37">
        <v>9299.9205</v>
      </c>
    </row>
    <row r="19" spans="1:6" ht="15.75">
      <c r="A19" s="21">
        <v>5</v>
      </c>
      <c r="B19" s="790" t="s">
        <v>157</v>
      </c>
      <c r="C19" s="791"/>
      <c r="D19" s="37">
        <v>6780.212</v>
      </c>
      <c r="E19" s="37">
        <v>6931.7055</v>
      </c>
      <c r="F19" s="37">
        <v>6927.6055</v>
      </c>
    </row>
    <row r="20" spans="1:6" ht="16.5" thickBot="1">
      <c r="A20" s="21">
        <v>6</v>
      </c>
      <c r="B20" s="776" t="s">
        <v>158</v>
      </c>
      <c r="C20" s="777"/>
      <c r="D20" s="38">
        <v>8045.624</v>
      </c>
      <c r="E20" s="38">
        <v>8136.1125</v>
      </c>
      <c r="F20" s="37">
        <v>8115.6725</v>
      </c>
    </row>
    <row r="21" spans="1:6" ht="16.5" thickBot="1">
      <c r="A21" s="787" t="s">
        <v>127</v>
      </c>
      <c r="B21" s="788"/>
      <c r="C21" s="789"/>
      <c r="D21" s="39">
        <f>SUM(SUM(SUM(D15:D20)))</f>
        <v>38854.683000000005</v>
      </c>
      <c r="E21" s="39">
        <f>SUM(SUM(SUM(E15:E20)))</f>
        <v>40072.035</v>
      </c>
      <c r="F21" s="39">
        <f>SUM(SUM(SUM(F15:F20)))</f>
        <v>39911.095</v>
      </c>
    </row>
    <row r="22" ht="12.75">
      <c r="D22" s="103"/>
    </row>
  </sheetData>
  <sheetProtection/>
  <mergeCells count="14">
    <mergeCell ref="A21:C21"/>
    <mergeCell ref="E13:E14"/>
    <mergeCell ref="B16:C16"/>
    <mergeCell ref="B17:C17"/>
    <mergeCell ref="B18:C18"/>
    <mergeCell ref="B19:C19"/>
    <mergeCell ref="B20:C20"/>
    <mergeCell ref="B15:C15"/>
    <mergeCell ref="A13:A14"/>
    <mergeCell ref="B13:C14"/>
    <mergeCell ref="A6:F6"/>
    <mergeCell ref="D13:D14"/>
    <mergeCell ref="A8:F10"/>
    <mergeCell ref="F13:F14"/>
  </mergeCells>
  <printOptions/>
  <pageMargins left="0.7480314960629921" right="0.7480314960629921" top="0.3937007874015748" bottom="0.984251968503937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</dc:creator>
  <cp:keywords/>
  <dc:description/>
  <cp:lastModifiedBy>Марина С. Кидяева</cp:lastModifiedBy>
  <cp:lastPrinted>2023-12-06T09:44:32Z</cp:lastPrinted>
  <dcterms:created xsi:type="dcterms:W3CDTF">2006-12-08T09:34:05Z</dcterms:created>
  <dcterms:modified xsi:type="dcterms:W3CDTF">2023-12-06T09:46:27Z</dcterms:modified>
  <cp:category/>
  <cp:version/>
  <cp:contentType/>
  <cp:contentStatus/>
</cp:coreProperties>
</file>