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720" windowHeight="7320" firstSheet="2" activeTab="2"/>
  </bookViews>
  <sheets>
    <sheet name="с 1 по 30 января" sheetId="1" state="hidden" r:id="rId1"/>
    <sheet name="с 1 по 29 февраля" sheetId="2" state="hidden" r:id="rId2"/>
    <sheet name="Приложение2" sheetId="3" r:id="rId3"/>
  </sheets>
  <definedNames/>
  <calcPr fullCalcOnLoad="1"/>
</workbook>
</file>

<file path=xl/sharedStrings.xml><?xml version="1.0" encoding="utf-8"?>
<sst xmlns="http://schemas.openxmlformats.org/spreadsheetml/2006/main" count="223" uniqueCount="89">
  <si>
    <t>Расчет</t>
  </si>
  <si>
    <t>субсидий, подлежащих предоставлению</t>
  </si>
  <si>
    <t>план</t>
  </si>
  <si>
    <t>факт</t>
  </si>
  <si>
    <t xml:space="preserve">ИТОГО                                 </t>
  </si>
  <si>
    <t xml:space="preserve">Количество перевезенных льготных категорий пассажиров, чел.                                         </t>
  </si>
  <si>
    <t xml:space="preserve">Выпадающие доходы от перевозки льготных категорий пассажиров, руб.                                  </t>
  </si>
  <si>
    <t>Перевезено  пассажиров, чел.</t>
  </si>
  <si>
    <t xml:space="preserve">Коэф-нт   использования вместимости  </t>
  </si>
  <si>
    <t>Доходы с начала года, руб</t>
  </si>
  <si>
    <t>за   отчетный период</t>
  </si>
  <si>
    <t xml:space="preserve">с  начала года </t>
  </si>
  <si>
    <t>Марка автобуса</t>
  </si>
  <si>
    <t>Вместимость ,чел.</t>
  </si>
  <si>
    <t>Наименование маршрута</t>
  </si>
  <si>
    <t>Протяженность маршрута, км</t>
  </si>
  <si>
    <t>N   маршрута</t>
  </si>
  <si>
    <t>N п/п</t>
  </si>
  <si>
    <t>Количество рейсов,шт</t>
  </si>
  <si>
    <t>с   начала года</t>
  </si>
  <si>
    <t>ПАЗ-3205</t>
  </si>
  <si>
    <t>Азия Космос</t>
  </si>
  <si>
    <t>Кодинск-Заледеево-Климино</t>
  </si>
  <si>
    <t>Кодинск-Чадобец-Заледеево</t>
  </si>
  <si>
    <t>ЛАЗ-695</t>
  </si>
  <si>
    <t>НЗАС 3964</t>
  </si>
  <si>
    <t>ПАЗ-3206</t>
  </si>
  <si>
    <t>УАЗ 2206</t>
  </si>
  <si>
    <t xml:space="preserve">Отчетный период     1489                  </t>
  </si>
  <si>
    <t>в том числе</t>
  </si>
  <si>
    <t xml:space="preserve">от платных пассажиров </t>
  </si>
  <si>
    <t>от перевозки учащихся по договорам с РУО</t>
  </si>
  <si>
    <t>Количество рейсов, шт</t>
  </si>
  <si>
    <t>108А</t>
  </si>
  <si>
    <t xml:space="preserve">С начала года </t>
  </si>
  <si>
    <t>Кодинск - Кежма - Паново</t>
  </si>
  <si>
    <t>ПАЗ -3206</t>
  </si>
  <si>
    <t>за отчетный период</t>
  </si>
  <si>
    <t xml:space="preserve">с начала года </t>
  </si>
  <si>
    <t xml:space="preserve">Пробег с пассажирами, км </t>
  </si>
  <si>
    <t>№ маршрута</t>
  </si>
  <si>
    <t>№ п/п</t>
  </si>
  <si>
    <t>Вместимость, чел</t>
  </si>
  <si>
    <t>с начала года</t>
  </si>
  <si>
    <t xml:space="preserve">Коэфициент использования вместимости  </t>
  </si>
  <si>
    <t>Норматив субсидирования на 1 км пробега</t>
  </si>
  <si>
    <t>Субсидия, всего, руб</t>
  </si>
  <si>
    <t>Итого:</t>
  </si>
  <si>
    <t>Кодинск - Аэропорт</t>
  </si>
  <si>
    <t>Кодинск - Кежма</t>
  </si>
  <si>
    <t>Кодинск - Таежный</t>
  </si>
  <si>
    <t>Кодинск - Тагара</t>
  </si>
  <si>
    <t>Кодинск  -Ирба</t>
  </si>
  <si>
    <t>Кодинск - Имбинский</t>
  </si>
  <si>
    <t>Кодинск - Яркино</t>
  </si>
  <si>
    <t>Кодинск - Октябрь</t>
  </si>
  <si>
    <t>Кодинск - Автомобилист</t>
  </si>
  <si>
    <t>Кодинск - Звезда</t>
  </si>
  <si>
    <t>Кодинск - Авиатор</t>
  </si>
  <si>
    <t>Кодинск - Луч</t>
  </si>
  <si>
    <t>Кодинск - Жилстрой</t>
  </si>
  <si>
    <t>Кодинск - Первенец</t>
  </si>
  <si>
    <t>Кодинск - Недокура</t>
  </si>
  <si>
    <t>Кодинск - р. Кова</t>
  </si>
  <si>
    <t>от льготной группы населения (ЕСПБ)</t>
  </si>
  <si>
    <t>от других категорий пассажиров</t>
  </si>
  <si>
    <t>Кодинск - Болтурино - Недокура</t>
  </si>
  <si>
    <t>из районного бюджета, по маршруту,</t>
  </si>
  <si>
    <t>Кодинск-Н.Болтурино</t>
  </si>
  <si>
    <t>Н.Недокура-(р.Кова)</t>
  </si>
  <si>
    <t>510а</t>
  </si>
  <si>
    <t>Кодинск-о.Чёльбихин</t>
  </si>
  <si>
    <t>Кодинск-Недокура(паром)</t>
  </si>
  <si>
    <t>УАЗ-2206</t>
  </si>
  <si>
    <t>обслуживаемому МУАТП КР с 1 по 31 января 2012 года</t>
  </si>
  <si>
    <t>обслуживаемому МУАТП КР с 1 по 29 февраля 2012 года</t>
  </si>
  <si>
    <t>Марка автомобиля</t>
  </si>
  <si>
    <t>Перевезено пассажиров (человек)</t>
  </si>
  <si>
    <t>Доходы от перевозки пассажиров, включая льготные категории пассажиров (руб.)</t>
  </si>
  <si>
    <t>Пробег с пассажирами (км)</t>
  </si>
  <si>
    <t>Наименование перевозчика</t>
  </si>
  <si>
    <t>ОТЧЕТ</t>
  </si>
  <si>
    <t>Цена за 1км</t>
  </si>
  <si>
    <t>Сумма (руб)</t>
  </si>
  <si>
    <t>о фактически выполненных перевозках пассажиров и багажа автомобильным транспортом</t>
  </si>
  <si>
    <t>за ________202 __ года</t>
  </si>
  <si>
    <t xml:space="preserve">Приложение 
№ 1 к Порядку                                                                                                                                                                                                                                                                     
                                                                                                                                                                                                                           от 00.00.2024 № ___
</t>
  </si>
  <si>
    <t>Глава города Кодинск                                                   _________________</t>
  </si>
  <si>
    <t xml:space="preserve"> по муниципальному маршруту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</si>
</sst>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"/>
    <numFmt numFmtId="179" formatCode="0.0"/>
  </numFmts>
  <fonts count="50"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"/>
      <family val="2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sz val="12"/>
      <name val="Courier New"/>
      <family val="3"/>
    </font>
    <font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left" vertical="center" wrapText="1"/>
    </xf>
    <xf numFmtId="0" fontId="7" fillId="34" borderId="26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vertical="top" wrapText="1"/>
    </xf>
    <xf numFmtId="0" fontId="7" fillId="33" borderId="33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 wrapText="1"/>
    </xf>
    <xf numFmtId="2" fontId="7" fillId="0" borderId="35" xfId="0" applyNumberFormat="1" applyFont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 wrapText="1"/>
    </xf>
    <xf numFmtId="2" fontId="8" fillId="0" borderId="0" xfId="0" applyNumberFormat="1" applyFont="1" applyBorder="1" applyAlignment="1">
      <alignment/>
    </xf>
    <xf numFmtId="0" fontId="9" fillId="33" borderId="40" xfId="0" applyFont="1" applyFill="1" applyBorder="1" applyAlignment="1">
      <alignment vertical="top" wrapText="1"/>
    </xf>
    <xf numFmtId="0" fontId="9" fillId="33" borderId="41" xfId="0" applyFont="1" applyFill="1" applyBorder="1" applyAlignment="1">
      <alignment vertical="top" wrapText="1"/>
    </xf>
    <xf numFmtId="0" fontId="9" fillId="33" borderId="42" xfId="0" applyFont="1" applyFill="1" applyBorder="1" applyAlignment="1">
      <alignment vertical="top" wrapText="1"/>
    </xf>
    <xf numFmtId="0" fontId="9" fillId="33" borderId="35" xfId="0" applyFont="1" applyFill="1" applyBorder="1" applyAlignment="1">
      <alignment vertical="top" wrapText="1"/>
    </xf>
    <xf numFmtId="2" fontId="9" fillId="33" borderId="43" xfId="0" applyNumberFormat="1" applyFont="1" applyFill="1" applyBorder="1" applyAlignment="1">
      <alignment vertical="top" wrapText="1"/>
    </xf>
    <xf numFmtId="2" fontId="9" fillId="33" borderId="22" xfId="0" applyNumberFormat="1" applyFont="1" applyFill="1" applyBorder="1" applyAlignment="1">
      <alignment vertical="top" wrapText="1"/>
    </xf>
    <xf numFmtId="2" fontId="9" fillId="33" borderId="24" xfId="0" applyNumberFormat="1" applyFont="1" applyFill="1" applyBorder="1" applyAlignment="1">
      <alignment vertical="top" wrapText="1"/>
    </xf>
    <xf numFmtId="2" fontId="9" fillId="33" borderId="21" xfId="0" applyNumberFormat="1" applyFont="1" applyFill="1" applyBorder="1" applyAlignment="1">
      <alignment vertical="top" wrapText="1"/>
    </xf>
    <xf numFmtId="179" fontId="9" fillId="33" borderId="22" xfId="0" applyNumberFormat="1" applyFont="1" applyFill="1" applyBorder="1" applyAlignment="1">
      <alignment vertical="top" wrapText="1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7" fillId="36" borderId="19" xfId="0" applyFont="1" applyFill="1" applyBorder="1" applyAlignment="1">
      <alignment horizontal="center" vertical="center" wrapText="1"/>
    </xf>
    <xf numFmtId="0" fontId="7" fillId="36" borderId="16" xfId="0" applyFont="1" applyFill="1" applyBorder="1" applyAlignment="1">
      <alignment horizontal="center" vertical="center" wrapText="1"/>
    </xf>
    <xf numFmtId="0" fontId="7" fillId="36" borderId="44" xfId="0" applyFont="1" applyFill="1" applyBorder="1" applyAlignment="1">
      <alignment horizontal="center" vertical="center" wrapText="1"/>
    </xf>
    <xf numFmtId="0" fontId="7" fillId="36" borderId="45" xfId="0" applyFont="1" applyFill="1" applyBorder="1" applyAlignment="1">
      <alignment horizontal="center" vertical="center" wrapText="1"/>
    </xf>
    <xf numFmtId="0" fontId="7" fillId="36" borderId="46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1" fontId="7" fillId="0" borderId="32" xfId="0" applyNumberFormat="1" applyFont="1" applyBorder="1" applyAlignment="1">
      <alignment vertical="top" wrapText="1"/>
    </xf>
    <xf numFmtId="2" fontId="7" fillId="0" borderId="0" xfId="0" applyNumberFormat="1" applyFont="1" applyAlignment="1">
      <alignment/>
    </xf>
    <xf numFmtId="2" fontId="7" fillId="33" borderId="22" xfId="0" applyNumberFormat="1" applyFont="1" applyFill="1" applyBorder="1" applyAlignment="1">
      <alignment horizontal="center" vertical="center" wrapText="1"/>
    </xf>
    <xf numFmtId="2" fontId="7" fillId="33" borderId="21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2" fontId="7" fillId="36" borderId="14" xfId="0" applyNumberFormat="1" applyFont="1" applyFill="1" applyBorder="1" applyAlignment="1">
      <alignment horizontal="center" vertical="center" wrapText="1"/>
    </xf>
    <xf numFmtId="2" fontId="7" fillId="36" borderId="18" xfId="0" applyNumberFormat="1" applyFont="1" applyFill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vertical="center" wrapText="1"/>
    </xf>
    <xf numFmtId="2" fontId="7" fillId="0" borderId="28" xfId="0" applyNumberFormat="1" applyFont="1" applyBorder="1" applyAlignment="1">
      <alignment horizontal="center" vertical="center" wrapText="1"/>
    </xf>
    <xf numFmtId="2" fontId="9" fillId="33" borderId="41" xfId="0" applyNumberFormat="1" applyFont="1" applyFill="1" applyBorder="1" applyAlignment="1">
      <alignment vertical="top" wrapText="1"/>
    </xf>
    <xf numFmtId="2" fontId="9" fillId="33" borderId="40" xfId="0" applyNumberFormat="1" applyFont="1" applyFill="1" applyBorder="1" applyAlignment="1">
      <alignment vertical="top" wrapText="1"/>
    </xf>
    <xf numFmtId="2" fontId="8" fillId="0" borderId="0" xfId="0" applyNumberFormat="1" applyFont="1" applyAlignment="1">
      <alignment/>
    </xf>
    <xf numFmtId="0" fontId="7" fillId="37" borderId="44" xfId="0" applyFont="1" applyFill="1" applyBorder="1" applyAlignment="1">
      <alignment horizontal="center" vertical="center" wrapText="1"/>
    </xf>
    <xf numFmtId="0" fontId="7" fillId="36" borderId="39" xfId="0" applyFont="1" applyFill="1" applyBorder="1" applyAlignment="1">
      <alignment horizontal="center" vertical="center" wrapText="1"/>
    </xf>
    <xf numFmtId="0" fontId="7" fillId="36" borderId="47" xfId="0" applyFont="1" applyFill="1" applyBorder="1" applyAlignment="1">
      <alignment horizontal="center" vertical="center" wrapText="1"/>
    </xf>
    <xf numFmtId="0" fontId="7" fillId="36" borderId="48" xfId="0" applyFont="1" applyFill="1" applyBorder="1" applyAlignment="1">
      <alignment horizontal="center" vertical="center" wrapText="1"/>
    </xf>
    <xf numFmtId="0" fontId="7" fillId="36" borderId="49" xfId="0" applyFont="1" applyFill="1" applyBorder="1" applyAlignment="1">
      <alignment horizontal="center" vertical="center" wrapText="1"/>
    </xf>
    <xf numFmtId="1" fontId="7" fillId="0" borderId="38" xfId="0" applyNumberFormat="1" applyFont="1" applyBorder="1" applyAlignment="1">
      <alignment horizontal="center" vertical="center" wrapText="1"/>
    </xf>
    <xf numFmtId="2" fontId="9" fillId="33" borderId="34" xfId="0" applyNumberFormat="1" applyFont="1" applyFill="1" applyBorder="1" applyAlignment="1">
      <alignment vertical="top" wrapText="1"/>
    </xf>
    <xf numFmtId="0" fontId="7" fillId="37" borderId="11" xfId="0" applyFont="1" applyFill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0" fontId="7" fillId="37" borderId="11" xfId="0" applyFont="1" applyFill="1" applyBorder="1" applyAlignment="1">
      <alignment horizontal="left" vertical="center" wrapText="1"/>
    </xf>
    <xf numFmtId="0" fontId="7" fillId="37" borderId="12" xfId="0" applyFont="1" applyFill="1" applyBorder="1" applyAlignment="1">
      <alignment horizontal="center" vertical="center" wrapText="1"/>
    </xf>
    <xf numFmtId="0" fontId="7" fillId="37" borderId="25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22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center" wrapText="1"/>
    </xf>
    <xf numFmtId="2" fontId="13" fillId="0" borderId="18" xfId="0" applyNumberFormat="1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justify"/>
    </xf>
    <xf numFmtId="0" fontId="6" fillId="0" borderId="0" xfId="0" applyFont="1" applyBorder="1" applyAlignment="1">
      <alignment/>
    </xf>
    <xf numFmtId="0" fontId="14" fillId="0" borderId="0" xfId="0" applyFont="1" applyAlignment="1">
      <alignment/>
    </xf>
    <xf numFmtId="4" fontId="13" fillId="0" borderId="14" xfId="0" applyNumberFormat="1" applyFont="1" applyBorder="1" applyAlignment="1">
      <alignment horizontal="center" vertical="center" wrapText="1"/>
    </xf>
    <xf numFmtId="4" fontId="13" fillId="0" borderId="28" xfId="0" applyNumberFormat="1" applyFont="1" applyBorder="1" applyAlignment="1">
      <alignment horizontal="center" vertical="center" wrapText="1"/>
    </xf>
    <xf numFmtId="4" fontId="13" fillId="0" borderId="17" xfId="0" applyNumberFormat="1" applyFont="1" applyBorder="1" applyAlignment="1">
      <alignment horizontal="center" vertical="center" wrapText="1"/>
    </xf>
    <xf numFmtId="4" fontId="13" fillId="0" borderId="49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43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vertical="center" wrapText="1"/>
    </xf>
    <xf numFmtId="4" fontId="7" fillId="0" borderId="22" xfId="0" applyNumberFormat="1" applyFont="1" applyBorder="1" applyAlignment="1">
      <alignment vertical="center" wrapText="1"/>
    </xf>
    <xf numFmtId="4" fontId="7" fillId="0" borderId="21" xfId="0" applyNumberFormat="1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12" fillId="36" borderId="0" xfId="0" applyFont="1" applyFill="1" applyAlignment="1">
      <alignment/>
    </xf>
    <xf numFmtId="0" fontId="0" fillId="36" borderId="0" xfId="0" applyFill="1" applyAlignment="1">
      <alignment/>
    </xf>
    <xf numFmtId="0" fontId="13" fillId="0" borderId="12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14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2" fontId="13" fillId="0" borderId="14" xfId="0" applyNumberFormat="1" applyFont="1" applyFill="1" applyBorder="1" applyAlignment="1">
      <alignment horizontal="center" vertical="center" wrapText="1"/>
    </xf>
    <xf numFmtId="2" fontId="13" fillId="0" borderId="18" xfId="0" applyNumberFormat="1" applyFont="1" applyFill="1" applyBorder="1" applyAlignment="1">
      <alignment horizontal="center" vertical="center" wrapText="1"/>
    </xf>
    <xf numFmtId="0" fontId="13" fillId="0" borderId="46" xfId="0" applyFont="1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center" vertical="center" wrapText="1"/>
    </xf>
    <xf numFmtId="4" fontId="13" fillId="0" borderId="18" xfId="0" applyNumberFormat="1" applyFont="1" applyFill="1" applyBorder="1" applyAlignment="1">
      <alignment horizontal="center" vertical="center" wrapText="1"/>
    </xf>
    <xf numFmtId="4" fontId="13" fillId="0" borderId="46" xfId="0" applyNumberFormat="1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4" fontId="13" fillId="0" borderId="17" xfId="0" applyNumberFormat="1" applyFont="1" applyFill="1" applyBorder="1" applyAlignment="1">
      <alignment horizontal="center" vertical="center" wrapText="1"/>
    </xf>
    <xf numFmtId="0" fontId="13" fillId="0" borderId="47" xfId="0" applyFont="1" applyFill="1" applyBorder="1" applyAlignment="1">
      <alignment horizontal="center" vertical="center" wrapText="1"/>
    </xf>
    <xf numFmtId="4" fontId="13" fillId="0" borderId="49" xfId="0" applyNumberFormat="1" applyFont="1" applyFill="1" applyBorder="1" applyAlignment="1">
      <alignment horizontal="center" vertical="center" wrapText="1"/>
    </xf>
    <xf numFmtId="4" fontId="13" fillId="0" borderId="28" xfId="0" applyNumberFormat="1" applyFont="1" applyFill="1" applyBorder="1" applyAlignment="1">
      <alignment horizontal="center" vertical="center" wrapText="1"/>
    </xf>
    <xf numFmtId="4" fontId="9" fillId="0" borderId="22" xfId="0" applyNumberFormat="1" applyFont="1" applyFill="1" applyBorder="1" applyAlignment="1">
      <alignment vertical="center" wrapText="1"/>
    </xf>
    <xf numFmtId="0" fontId="13" fillId="0" borderId="5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2" fillId="0" borderId="0" xfId="0" applyFont="1" applyAlignment="1">
      <alignment horizontal="justify" wrapText="1"/>
    </xf>
    <xf numFmtId="0" fontId="0" fillId="0" borderId="10" xfId="0" applyBorder="1" applyAlignment="1">
      <alignment wrapText="1"/>
    </xf>
    <xf numFmtId="0" fontId="6" fillId="0" borderId="0" xfId="0" applyFont="1" applyBorder="1" applyAlignment="1">
      <alignment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wrapText="1"/>
    </xf>
    <xf numFmtId="0" fontId="9" fillId="33" borderId="53" xfId="0" applyFont="1" applyFill="1" applyBorder="1" applyAlignment="1">
      <alignment vertical="top" wrapText="1"/>
    </xf>
    <xf numFmtId="0" fontId="9" fillId="33" borderId="54" xfId="0" applyFont="1" applyFill="1" applyBorder="1" applyAlignment="1">
      <alignment vertical="top" wrapText="1"/>
    </xf>
    <xf numFmtId="0" fontId="9" fillId="33" borderId="40" xfId="0" applyFont="1" applyFill="1" applyBorder="1" applyAlignment="1">
      <alignment vertical="top" wrapText="1"/>
    </xf>
    <xf numFmtId="0" fontId="7" fillId="0" borderId="37" xfId="0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7" fillId="0" borderId="32" xfId="0" applyFont="1" applyBorder="1" applyAlignment="1">
      <alignment horizontal="center" vertical="top" wrapText="1"/>
    </xf>
    <xf numFmtId="0" fontId="7" fillId="0" borderId="55" xfId="0" applyFont="1" applyBorder="1" applyAlignment="1">
      <alignment vertical="top" wrapText="1"/>
    </xf>
    <xf numFmtId="0" fontId="7" fillId="0" borderId="56" xfId="0" applyFont="1" applyBorder="1" applyAlignment="1">
      <alignment vertical="top" wrapText="1"/>
    </xf>
    <xf numFmtId="0" fontId="7" fillId="0" borderId="57" xfId="0" applyFont="1" applyBorder="1" applyAlignment="1">
      <alignment vertical="top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55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7" fillId="33" borderId="5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59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60" xfId="0" applyFont="1" applyFill="1" applyBorder="1" applyAlignment="1">
      <alignment horizontal="center" vertical="center" wrapText="1"/>
    </xf>
    <xf numFmtId="0" fontId="7" fillId="33" borderId="61" xfId="0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 wrapText="1"/>
    </xf>
    <xf numFmtId="0" fontId="7" fillId="33" borderId="6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63" xfId="0" applyFont="1" applyFill="1" applyBorder="1" applyAlignment="1">
      <alignment horizontal="center" vertical="center" wrapText="1"/>
    </xf>
    <xf numFmtId="0" fontId="7" fillId="33" borderId="64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33" borderId="48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7" fillId="33" borderId="49" xfId="0" applyFont="1" applyFill="1" applyBorder="1" applyAlignment="1">
      <alignment horizontal="center" vertical="center" wrapText="1"/>
    </xf>
    <xf numFmtId="2" fontId="7" fillId="33" borderId="53" xfId="0" applyNumberFormat="1" applyFont="1" applyFill="1" applyBorder="1" applyAlignment="1">
      <alignment horizontal="center" vertical="center" wrapText="1"/>
    </xf>
    <xf numFmtId="2" fontId="7" fillId="33" borderId="40" xfId="0" applyNumberFormat="1" applyFont="1" applyFill="1" applyBorder="1" applyAlignment="1">
      <alignment horizontal="center" vertical="center" wrapText="1"/>
    </xf>
    <xf numFmtId="2" fontId="7" fillId="33" borderId="63" xfId="0" applyNumberFormat="1" applyFont="1" applyFill="1" applyBorder="1" applyAlignment="1">
      <alignment horizontal="center" vertical="center" wrapText="1"/>
    </xf>
    <xf numFmtId="2" fontId="7" fillId="33" borderId="60" xfId="0" applyNumberFormat="1" applyFont="1" applyFill="1" applyBorder="1" applyAlignment="1">
      <alignment horizontal="center" vertical="center" wrapText="1"/>
    </xf>
    <xf numFmtId="2" fontId="7" fillId="33" borderId="64" xfId="0" applyNumberFormat="1" applyFont="1" applyFill="1" applyBorder="1" applyAlignment="1">
      <alignment horizontal="center" vertical="center" wrapText="1"/>
    </xf>
    <xf numFmtId="2" fontId="7" fillId="33" borderId="61" xfId="0" applyNumberFormat="1" applyFont="1" applyFill="1" applyBorder="1" applyAlignment="1">
      <alignment horizontal="center" vertical="center" wrapText="1"/>
    </xf>
    <xf numFmtId="0" fontId="7" fillId="33" borderId="35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7" fillId="33" borderId="65" xfId="0" applyFont="1" applyFill="1" applyBorder="1" applyAlignment="1">
      <alignment horizontal="center" vertical="center" wrapText="1"/>
    </xf>
    <xf numFmtId="2" fontId="7" fillId="33" borderId="41" xfId="0" applyNumberFormat="1" applyFont="1" applyFill="1" applyBorder="1" applyAlignment="1">
      <alignment horizontal="center" vertical="center" wrapText="1"/>
    </xf>
    <xf numFmtId="2" fontId="7" fillId="33" borderId="30" xfId="0" applyNumberFormat="1" applyFont="1" applyFill="1" applyBorder="1" applyAlignment="1">
      <alignment horizontal="center" vertical="center" wrapText="1"/>
    </xf>
    <xf numFmtId="2" fontId="7" fillId="33" borderId="58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0" fontId="12" fillId="36" borderId="0" xfId="0" applyFont="1" applyFill="1" applyAlignment="1">
      <alignment horizontal="center"/>
    </xf>
    <xf numFmtId="0" fontId="13" fillId="0" borderId="35" xfId="0" applyFont="1" applyBorder="1" applyAlignment="1">
      <alignment horizontal="center" vertical="top" wrapText="1"/>
    </xf>
    <xf numFmtId="0" fontId="13" fillId="0" borderId="65" xfId="0" applyFont="1" applyBorder="1" applyAlignment="1">
      <alignment horizontal="center" vertical="top" wrapText="1"/>
    </xf>
    <xf numFmtId="0" fontId="13" fillId="0" borderId="35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53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13" fillId="0" borderId="58" xfId="0" applyFont="1" applyBorder="1" applyAlignment="1">
      <alignment/>
    </xf>
    <xf numFmtId="0" fontId="13" fillId="0" borderId="66" xfId="0" applyFont="1" applyBorder="1" applyAlignment="1">
      <alignment horizontal="center" vertical="center" wrapText="1"/>
    </xf>
    <xf numFmtId="0" fontId="13" fillId="0" borderId="67" xfId="0" applyFont="1" applyBorder="1" applyAlignment="1">
      <alignment/>
    </xf>
    <xf numFmtId="0" fontId="7" fillId="0" borderId="43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9" xfId="0" applyFont="1" applyBorder="1" applyAlignment="1">
      <alignment/>
    </xf>
    <xf numFmtId="0" fontId="13" fillId="0" borderId="68" xfId="0" applyFont="1" applyBorder="1" applyAlignment="1">
      <alignment horizontal="center" vertical="center" textRotation="90" wrapText="1"/>
    </xf>
    <xf numFmtId="0" fontId="13" fillId="0" borderId="60" xfId="0" applyFont="1" applyBorder="1" applyAlignment="1">
      <alignment horizontal="center" vertical="center" textRotation="90" wrapText="1"/>
    </xf>
    <xf numFmtId="0" fontId="13" fillId="0" borderId="51" xfId="0" applyFont="1" applyBorder="1" applyAlignment="1">
      <alignment horizontal="center" vertical="center" textRotation="90" wrapText="1"/>
    </xf>
    <xf numFmtId="0" fontId="13" fillId="0" borderId="54" xfId="0" applyFont="1" applyBorder="1" applyAlignment="1">
      <alignment/>
    </xf>
    <xf numFmtId="0" fontId="13" fillId="0" borderId="64" xfId="0" applyFont="1" applyBorder="1" applyAlignment="1">
      <alignment/>
    </xf>
    <xf numFmtId="0" fontId="13" fillId="0" borderId="51" xfId="0" applyFont="1" applyBorder="1" applyAlignment="1">
      <alignment/>
    </xf>
    <xf numFmtId="0" fontId="13" fillId="0" borderId="65" xfId="0" applyFont="1" applyBorder="1" applyAlignment="1">
      <alignment/>
    </xf>
    <xf numFmtId="0" fontId="12" fillId="0" borderId="0" xfId="0" applyFont="1" applyAlignment="1">
      <alignment horizontal="left" wrapText="1"/>
    </xf>
    <xf numFmtId="0" fontId="13" fillId="0" borderId="51" xfId="0" applyFont="1" applyBorder="1" applyAlignment="1">
      <alignment horizontal="center" vertical="center" wrapText="1"/>
    </xf>
    <xf numFmtId="0" fontId="13" fillId="0" borderId="40" xfId="0" applyFont="1" applyBorder="1" applyAlignment="1">
      <alignment/>
    </xf>
    <xf numFmtId="0" fontId="13" fillId="0" borderId="6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54"/>
  <sheetViews>
    <sheetView zoomScale="60" zoomScaleNormal="60" zoomScalePageLayoutView="0" workbookViewId="0" topLeftCell="B1">
      <selection activeCell="E25" sqref="E25"/>
    </sheetView>
  </sheetViews>
  <sheetFormatPr defaultColWidth="9.00390625" defaultRowHeight="12.75"/>
  <cols>
    <col min="1" max="1" width="6.25390625" style="51" customWidth="1"/>
    <col min="2" max="2" width="5.625" style="51" customWidth="1"/>
    <col min="3" max="3" width="6.25390625" style="51" customWidth="1"/>
    <col min="4" max="4" width="9.125" style="51" customWidth="1"/>
    <col min="5" max="5" width="28.75390625" style="51" customWidth="1"/>
    <col min="6" max="6" width="11.75390625" style="51" customWidth="1"/>
    <col min="7" max="7" width="5.125" style="51" customWidth="1"/>
    <col min="8" max="8" width="5.875" style="51" bestFit="1" customWidth="1"/>
    <col min="9" max="9" width="6.00390625" style="51" bestFit="1" customWidth="1"/>
    <col min="10" max="10" width="9.375" style="51" customWidth="1"/>
    <col min="11" max="11" width="8.875" style="51" customWidth="1"/>
    <col min="12" max="13" width="8.375" style="51" bestFit="1" customWidth="1"/>
    <col min="14" max="14" width="9.125" style="51" customWidth="1"/>
    <col min="15" max="15" width="9.75390625" style="51" customWidth="1"/>
    <col min="16" max="16" width="7.25390625" style="51" customWidth="1"/>
    <col min="17" max="17" width="8.625" style="51" customWidth="1"/>
    <col min="18" max="18" width="11.625" style="89" customWidth="1"/>
    <col min="19" max="19" width="9.875" style="89" customWidth="1"/>
    <col min="20" max="20" width="11.00390625" style="51" customWidth="1"/>
    <col min="21" max="21" width="15.875" style="51" customWidth="1"/>
    <col min="22" max="22" width="13.625" style="51" bestFit="1" customWidth="1"/>
    <col min="23" max="23" width="7.875" style="51" customWidth="1"/>
    <col min="24" max="24" width="13.625" style="51" bestFit="1" customWidth="1"/>
    <col min="25" max="25" width="10.875" style="51" customWidth="1"/>
    <col min="26" max="26" width="12.125" style="51" customWidth="1"/>
    <col min="27" max="27" width="18.375" style="51" customWidth="1"/>
    <col min="28" max="16384" width="9.125" style="51" customWidth="1"/>
  </cols>
  <sheetData>
    <row r="1" spans="2:27" ht="15.75">
      <c r="B1" s="50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76"/>
      <c r="S1" s="76"/>
      <c r="T1" s="49"/>
      <c r="U1" s="50"/>
      <c r="V1" s="50"/>
      <c r="W1" s="50"/>
      <c r="X1" s="50"/>
      <c r="Y1" s="50"/>
      <c r="Z1" s="49"/>
      <c r="AA1" s="49"/>
    </row>
    <row r="2" spans="2:27" ht="15.75">
      <c r="B2" s="50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76"/>
      <c r="S2" s="76"/>
      <c r="T2" s="49"/>
      <c r="U2" s="50"/>
      <c r="V2" s="50"/>
      <c r="W2" s="50"/>
      <c r="X2" s="50"/>
      <c r="Y2" s="50"/>
      <c r="Z2" s="49"/>
      <c r="AA2" s="49"/>
    </row>
    <row r="3" spans="2:27" ht="15.75">
      <c r="B3" s="52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76"/>
      <c r="S3" s="76"/>
      <c r="T3" s="49"/>
      <c r="U3" s="49"/>
      <c r="V3" s="49"/>
      <c r="W3" s="49"/>
      <c r="X3" s="49"/>
      <c r="Y3" s="49"/>
      <c r="Z3" s="49"/>
      <c r="AA3" s="49"/>
    </row>
    <row r="4" spans="2:27" ht="15.75">
      <c r="B4" s="53"/>
      <c r="C4" s="49"/>
      <c r="D4" s="49"/>
      <c r="E4" s="49"/>
      <c r="F4" s="214" t="s">
        <v>0</v>
      </c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49"/>
      <c r="X4" s="49"/>
      <c r="Y4" s="49"/>
      <c r="Z4" s="49"/>
      <c r="AA4" s="49"/>
    </row>
    <row r="5" spans="2:27" ht="15.75">
      <c r="B5" s="53"/>
      <c r="C5" s="49"/>
      <c r="D5" s="49"/>
      <c r="E5" s="49"/>
      <c r="F5" s="214" t="s">
        <v>1</v>
      </c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49"/>
      <c r="X5" s="49"/>
      <c r="Y5" s="49"/>
      <c r="Z5" s="49"/>
      <c r="AA5" s="49"/>
    </row>
    <row r="6" spans="2:27" ht="15.75">
      <c r="B6" s="53"/>
      <c r="C6" s="49"/>
      <c r="D6" s="49"/>
      <c r="E6" s="49"/>
      <c r="F6" s="214" t="s">
        <v>67</v>
      </c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49"/>
      <c r="X6" s="49"/>
      <c r="Y6" s="49"/>
      <c r="Z6" s="49"/>
      <c r="AA6" s="49"/>
    </row>
    <row r="7" spans="2:27" ht="15.75">
      <c r="B7" s="53"/>
      <c r="C7" s="49"/>
      <c r="D7" s="49"/>
      <c r="E7" s="49"/>
      <c r="F7" s="214" t="s">
        <v>74</v>
      </c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49"/>
      <c r="X7" s="49"/>
      <c r="Y7" s="49"/>
      <c r="Z7" s="49"/>
      <c r="AA7" s="49"/>
    </row>
    <row r="8" spans="2:31" ht="16.5" thickBot="1">
      <c r="B8" s="52"/>
      <c r="C8" s="49"/>
      <c r="D8" s="49"/>
      <c r="E8" s="49"/>
      <c r="F8" s="49"/>
      <c r="G8" s="49"/>
      <c r="H8" s="49"/>
      <c r="I8" s="49"/>
      <c r="J8" s="49"/>
      <c r="K8" s="53"/>
      <c r="L8" s="49"/>
      <c r="M8" s="49"/>
      <c r="N8" s="49"/>
      <c r="O8" s="49"/>
      <c r="P8" s="49"/>
      <c r="Q8" s="49"/>
      <c r="R8" s="76"/>
      <c r="S8" s="76"/>
      <c r="T8" s="49"/>
      <c r="U8" s="49"/>
      <c r="V8" s="49"/>
      <c r="W8" s="49"/>
      <c r="X8" s="49"/>
      <c r="Y8" s="49"/>
      <c r="Z8" s="49"/>
      <c r="AA8" s="49"/>
      <c r="AC8" s="54"/>
      <c r="AD8" s="54"/>
      <c r="AE8" s="54"/>
    </row>
    <row r="9" spans="2:31" ht="12.75" customHeight="1">
      <c r="B9" s="208" t="s">
        <v>41</v>
      </c>
      <c r="C9" s="208" t="s">
        <v>40</v>
      </c>
      <c r="D9" s="208" t="s">
        <v>15</v>
      </c>
      <c r="E9" s="208" t="s">
        <v>14</v>
      </c>
      <c r="F9" s="208" t="s">
        <v>12</v>
      </c>
      <c r="G9" s="208" t="s">
        <v>42</v>
      </c>
      <c r="H9" s="190" t="s">
        <v>32</v>
      </c>
      <c r="I9" s="184"/>
      <c r="J9" s="184"/>
      <c r="K9" s="187"/>
      <c r="L9" s="190" t="s">
        <v>39</v>
      </c>
      <c r="M9" s="184"/>
      <c r="N9" s="184"/>
      <c r="O9" s="187"/>
      <c r="P9" s="190" t="s">
        <v>7</v>
      </c>
      <c r="Q9" s="187"/>
      <c r="R9" s="202" t="s">
        <v>44</v>
      </c>
      <c r="S9" s="203"/>
      <c r="T9" s="208" t="s">
        <v>45</v>
      </c>
      <c r="U9" s="190" t="s">
        <v>9</v>
      </c>
      <c r="V9" s="190" t="s">
        <v>29</v>
      </c>
      <c r="W9" s="184"/>
      <c r="X9" s="184"/>
      <c r="Y9" s="184"/>
      <c r="Z9" s="193" t="s">
        <v>46</v>
      </c>
      <c r="AA9" s="194"/>
      <c r="AC9" s="55"/>
      <c r="AD9" s="55"/>
      <c r="AE9" s="54"/>
    </row>
    <row r="10" spans="2:31" ht="18.75" customHeight="1" thickBot="1">
      <c r="B10" s="209"/>
      <c r="C10" s="209"/>
      <c r="D10" s="209"/>
      <c r="E10" s="209"/>
      <c r="F10" s="209"/>
      <c r="G10" s="209"/>
      <c r="H10" s="196"/>
      <c r="I10" s="186"/>
      <c r="J10" s="186"/>
      <c r="K10" s="189"/>
      <c r="L10" s="196"/>
      <c r="M10" s="186"/>
      <c r="N10" s="186"/>
      <c r="O10" s="189"/>
      <c r="P10" s="195"/>
      <c r="Q10" s="188"/>
      <c r="R10" s="204"/>
      <c r="S10" s="205"/>
      <c r="T10" s="209"/>
      <c r="U10" s="195"/>
      <c r="V10" s="191"/>
      <c r="W10" s="192"/>
      <c r="X10" s="192"/>
      <c r="Y10" s="192"/>
      <c r="Z10" s="177"/>
      <c r="AA10" s="180"/>
      <c r="AC10" s="55"/>
      <c r="AD10" s="55"/>
      <c r="AE10" s="54"/>
    </row>
    <row r="11" spans="2:31" ht="15">
      <c r="B11" s="209"/>
      <c r="C11" s="209"/>
      <c r="D11" s="209"/>
      <c r="E11" s="209"/>
      <c r="F11" s="209"/>
      <c r="G11" s="209"/>
      <c r="H11" s="190" t="s">
        <v>37</v>
      </c>
      <c r="I11" s="187"/>
      <c r="J11" s="190" t="s">
        <v>38</v>
      </c>
      <c r="K11" s="187"/>
      <c r="L11" s="190" t="s">
        <v>37</v>
      </c>
      <c r="M11" s="187"/>
      <c r="N11" s="190" t="s">
        <v>38</v>
      </c>
      <c r="O11" s="187"/>
      <c r="P11" s="195"/>
      <c r="Q11" s="188"/>
      <c r="R11" s="204"/>
      <c r="S11" s="205"/>
      <c r="T11" s="209"/>
      <c r="U11" s="195"/>
      <c r="V11" s="176" t="s">
        <v>30</v>
      </c>
      <c r="W11" s="198" t="s">
        <v>31</v>
      </c>
      <c r="X11" s="198" t="s">
        <v>64</v>
      </c>
      <c r="Y11" s="200" t="s">
        <v>65</v>
      </c>
      <c r="Z11" s="175" t="s">
        <v>37</v>
      </c>
      <c r="AA11" s="178" t="s">
        <v>38</v>
      </c>
      <c r="AC11" s="55"/>
      <c r="AD11" s="55"/>
      <c r="AE11" s="54"/>
    </row>
    <row r="12" spans="2:31" ht="15">
      <c r="B12" s="209"/>
      <c r="C12" s="209"/>
      <c r="D12" s="209"/>
      <c r="E12" s="209"/>
      <c r="F12" s="209"/>
      <c r="G12" s="209"/>
      <c r="H12" s="195"/>
      <c r="I12" s="188"/>
      <c r="J12" s="195"/>
      <c r="K12" s="188"/>
      <c r="L12" s="195"/>
      <c r="M12" s="188"/>
      <c r="N12" s="195"/>
      <c r="O12" s="188"/>
      <c r="P12" s="195"/>
      <c r="Q12" s="188"/>
      <c r="R12" s="204"/>
      <c r="S12" s="205"/>
      <c r="T12" s="209"/>
      <c r="U12" s="195"/>
      <c r="V12" s="176"/>
      <c r="W12" s="198"/>
      <c r="X12" s="198"/>
      <c r="Y12" s="200"/>
      <c r="Z12" s="176"/>
      <c r="AA12" s="179"/>
      <c r="AC12" s="55"/>
      <c r="AD12" s="55"/>
      <c r="AE12" s="54"/>
    </row>
    <row r="13" spans="2:31" ht="21.75" customHeight="1" thickBot="1">
      <c r="B13" s="209"/>
      <c r="C13" s="209"/>
      <c r="D13" s="209"/>
      <c r="E13" s="209"/>
      <c r="F13" s="209"/>
      <c r="G13" s="209"/>
      <c r="H13" s="196"/>
      <c r="I13" s="189"/>
      <c r="J13" s="196"/>
      <c r="K13" s="189"/>
      <c r="L13" s="196"/>
      <c r="M13" s="189"/>
      <c r="N13" s="196"/>
      <c r="O13" s="189"/>
      <c r="P13" s="196"/>
      <c r="Q13" s="189"/>
      <c r="R13" s="206"/>
      <c r="S13" s="207"/>
      <c r="T13" s="209"/>
      <c r="U13" s="195"/>
      <c r="V13" s="176"/>
      <c r="W13" s="198"/>
      <c r="X13" s="198"/>
      <c r="Y13" s="200"/>
      <c r="Z13" s="176"/>
      <c r="AA13" s="179"/>
      <c r="AC13" s="55"/>
      <c r="AD13" s="55"/>
      <c r="AE13" s="54"/>
    </row>
    <row r="14" spans="2:31" ht="15">
      <c r="B14" s="209"/>
      <c r="C14" s="209"/>
      <c r="D14" s="209"/>
      <c r="E14" s="209"/>
      <c r="F14" s="209"/>
      <c r="G14" s="209"/>
      <c r="H14" s="181" t="s">
        <v>2</v>
      </c>
      <c r="I14" s="184" t="s">
        <v>3</v>
      </c>
      <c r="J14" s="181" t="s">
        <v>2</v>
      </c>
      <c r="K14" s="187" t="s">
        <v>3</v>
      </c>
      <c r="L14" s="181" t="s">
        <v>2</v>
      </c>
      <c r="M14" s="187" t="s">
        <v>3</v>
      </c>
      <c r="N14" s="181" t="s">
        <v>2</v>
      </c>
      <c r="O14" s="187" t="s">
        <v>3</v>
      </c>
      <c r="P14" s="181" t="s">
        <v>37</v>
      </c>
      <c r="Q14" s="187" t="s">
        <v>43</v>
      </c>
      <c r="R14" s="211" t="s">
        <v>37</v>
      </c>
      <c r="S14" s="203" t="s">
        <v>43</v>
      </c>
      <c r="T14" s="209"/>
      <c r="U14" s="195"/>
      <c r="V14" s="176"/>
      <c r="W14" s="198"/>
      <c r="X14" s="198"/>
      <c r="Y14" s="200"/>
      <c r="Z14" s="176"/>
      <c r="AA14" s="179"/>
      <c r="AC14" s="55"/>
      <c r="AD14" s="55"/>
      <c r="AE14" s="54"/>
    </row>
    <row r="15" spans="2:31" ht="15">
      <c r="B15" s="209"/>
      <c r="C15" s="209"/>
      <c r="D15" s="209"/>
      <c r="E15" s="209"/>
      <c r="F15" s="209"/>
      <c r="G15" s="209"/>
      <c r="H15" s="182"/>
      <c r="I15" s="185"/>
      <c r="J15" s="182"/>
      <c r="K15" s="188"/>
      <c r="L15" s="182"/>
      <c r="M15" s="188"/>
      <c r="N15" s="182"/>
      <c r="O15" s="188"/>
      <c r="P15" s="182"/>
      <c r="Q15" s="188"/>
      <c r="R15" s="212"/>
      <c r="S15" s="205"/>
      <c r="T15" s="209"/>
      <c r="U15" s="195"/>
      <c r="V15" s="176"/>
      <c r="W15" s="198"/>
      <c r="X15" s="198"/>
      <c r="Y15" s="200"/>
      <c r="Z15" s="176"/>
      <c r="AA15" s="179"/>
      <c r="AC15" s="55"/>
      <c r="AD15" s="55"/>
      <c r="AE15" s="54"/>
    </row>
    <row r="16" spans="2:31" ht="23.25" customHeight="1" thickBot="1">
      <c r="B16" s="210"/>
      <c r="C16" s="210"/>
      <c r="D16" s="210"/>
      <c r="E16" s="210"/>
      <c r="F16" s="210"/>
      <c r="G16" s="209"/>
      <c r="H16" s="183"/>
      <c r="I16" s="186"/>
      <c r="J16" s="183"/>
      <c r="K16" s="189"/>
      <c r="L16" s="183"/>
      <c r="M16" s="189"/>
      <c r="N16" s="183"/>
      <c r="O16" s="189"/>
      <c r="P16" s="183"/>
      <c r="Q16" s="189"/>
      <c r="R16" s="213"/>
      <c r="S16" s="207"/>
      <c r="T16" s="210"/>
      <c r="U16" s="196"/>
      <c r="V16" s="197"/>
      <c r="W16" s="199"/>
      <c r="X16" s="199"/>
      <c r="Y16" s="201"/>
      <c r="Z16" s="177"/>
      <c r="AA16" s="180"/>
      <c r="AC16" s="55"/>
      <c r="AD16" s="55"/>
      <c r="AE16" s="54"/>
    </row>
    <row r="17" spans="2:31" ht="16.5" thickBot="1">
      <c r="B17" s="17">
        <v>1</v>
      </c>
      <c r="C17" s="17">
        <v>2</v>
      </c>
      <c r="D17" s="20">
        <v>3</v>
      </c>
      <c r="E17" s="17">
        <v>4</v>
      </c>
      <c r="F17" s="20">
        <v>5</v>
      </c>
      <c r="G17" s="17">
        <v>6</v>
      </c>
      <c r="H17" s="23">
        <v>7</v>
      </c>
      <c r="I17" s="20">
        <v>8</v>
      </c>
      <c r="J17" s="19">
        <v>9</v>
      </c>
      <c r="K17" s="18">
        <v>10</v>
      </c>
      <c r="L17" s="19">
        <v>11</v>
      </c>
      <c r="M17" s="18">
        <v>12</v>
      </c>
      <c r="N17" s="19">
        <v>13</v>
      </c>
      <c r="O17" s="18">
        <v>14</v>
      </c>
      <c r="P17" s="19">
        <v>15</v>
      </c>
      <c r="Q17" s="18">
        <v>16</v>
      </c>
      <c r="R17" s="77">
        <v>17</v>
      </c>
      <c r="S17" s="78">
        <v>18</v>
      </c>
      <c r="T17" s="17">
        <v>19</v>
      </c>
      <c r="U17" s="20">
        <v>20</v>
      </c>
      <c r="V17" s="19">
        <v>21</v>
      </c>
      <c r="W17" s="41">
        <v>22</v>
      </c>
      <c r="X17" s="41">
        <v>23</v>
      </c>
      <c r="Y17" s="44">
        <v>24</v>
      </c>
      <c r="Z17" s="19">
        <v>25</v>
      </c>
      <c r="AA17" s="42">
        <v>26</v>
      </c>
      <c r="AC17" s="54"/>
      <c r="AD17" s="55"/>
      <c r="AE17" s="54"/>
    </row>
    <row r="18" spans="2:31" ht="16.5" thickBot="1">
      <c r="B18" s="7">
        <v>1</v>
      </c>
      <c r="C18" s="7">
        <v>504</v>
      </c>
      <c r="D18" s="6">
        <v>70</v>
      </c>
      <c r="E18" s="21" t="s">
        <v>53</v>
      </c>
      <c r="F18" s="6" t="s">
        <v>20</v>
      </c>
      <c r="G18" s="7">
        <v>28</v>
      </c>
      <c r="H18" s="6">
        <v>92</v>
      </c>
      <c r="I18" s="11">
        <f aca="true" t="shared" si="0" ref="I18:I41">H18</f>
        <v>92</v>
      </c>
      <c r="J18" s="16">
        <f aca="true" t="shared" si="1" ref="J18:J39">H18</f>
        <v>92</v>
      </c>
      <c r="K18" s="11">
        <f aca="true" t="shared" si="2" ref="K18:K41">J18</f>
        <v>92</v>
      </c>
      <c r="L18" s="9">
        <f aca="true" t="shared" si="3" ref="L18:L41">I18*D18</f>
        <v>6440</v>
      </c>
      <c r="M18" s="11">
        <f aca="true" t="shared" si="4" ref="M18:M41">L18</f>
        <v>6440</v>
      </c>
      <c r="N18" s="16">
        <f>J18*D18</f>
        <v>6440</v>
      </c>
      <c r="O18" s="11">
        <f aca="true" t="shared" si="5" ref="O18:O41">K18*D18</f>
        <v>6440</v>
      </c>
      <c r="P18" s="9">
        <v>680</v>
      </c>
      <c r="Q18" s="12">
        <f aca="true" t="shared" si="6" ref="Q18:Q41">P18</f>
        <v>680</v>
      </c>
      <c r="R18" s="79">
        <f aca="true" t="shared" si="7" ref="R18:R41">P18/(H18*G18)</f>
        <v>0.2639751552795031</v>
      </c>
      <c r="S18" s="80">
        <f aca="true" t="shared" si="8" ref="S18:S41">Q18/(K18*G18)</f>
        <v>0.2639751552795031</v>
      </c>
      <c r="T18" s="6">
        <v>49.81</v>
      </c>
      <c r="U18" s="43">
        <f aca="true" t="shared" si="9" ref="U18:U41">V18+W18+X18+Y18</f>
        <v>89092.72</v>
      </c>
      <c r="V18" s="69">
        <v>47136.12</v>
      </c>
      <c r="W18" s="91"/>
      <c r="X18" s="91">
        <v>41956.6</v>
      </c>
      <c r="Y18" s="70"/>
      <c r="Z18" s="45">
        <f aca="true" t="shared" si="10" ref="Z18:Z41">T18*M18</f>
        <v>320776.4</v>
      </c>
      <c r="AA18" s="46">
        <f aca="true" t="shared" si="11" ref="AA18:AA41">Z18</f>
        <v>320776.4</v>
      </c>
      <c r="AC18" s="54"/>
      <c r="AD18" s="54"/>
      <c r="AE18" s="54"/>
    </row>
    <row r="19" spans="2:31" ht="16.5" thickBot="1">
      <c r="B19" s="8">
        <v>2</v>
      </c>
      <c r="C19" s="8">
        <v>506</v>
      </c>
      <c r="D19" s="24">
        <v>89</v>
      </c>
      <c r="E19" s="22" t="s">
        <v>52</v>
      </c>
      <c r="F19" s="24" t="s">
        <v>20</v>
      </c>
      <c r="G19" s="8">
        <v>28</v>
      </c>
      <c r="H19" s="6">
        <v>32</v>
      </c>
      <c r="I19" s="15">
        <f t="shared" si="0"/>
        <v>32</v>
      </c>
      <c r="J19" s="16">
        <f t="shared" si="1"/>
        <v>32</v>
      </c>
      <c r="K19" s="11">
        <f t="shared" si="2"/>
        <v>32</v>
      </c>
      <c r="L19" s="9">
        <f t="shared" si="3"/>
        <v>2848</v>
      </c>
      <c r="M19" s="15">
        <f t="shared" si="4"/>
        <v>2848</v>
      </c>
      <c r="N19" s="16">
        <f>J19*D19</f>
        <v>2848</v>
      </c>
      <c r="O19" s="11">
        <f t="shared" si="5"/>
        <v>2848</v>
      </c>
      <c r="P19" s="9">
        <v>154</v>
      </c>
      <c r="Q19" s="12">
        <f t="shared" si="6"/>
        <v>154</v>
      </c>
      <c r="R19" s="81">
        <f t="shared" si="7"/>
        <v>0.171875</v>
      </c>
      <c r="S19" s="82">
        <f t="shared" si="8"/>
        <v>0.171875</v>
      </c>
      <c r="T19" s="6">
        <v>49.81</v>
      </c>
      <c r="U19" s="13">
        <f t="shared" si="9"/>
        <v>25002.48</v>
      </c>
      <c r="V19" s="71">
        <v>14095.32</v>
      </c>
      <c r="W19" s="72"/>
      <c r="X19" s="72">
        <v>10907.16</v>
      </c>
      <c r="Y19" s="73"/>
      <c r="Z19" s="9">
        <f t="shared" si="10"/>
        <v>141858.88</v>
      </c>
      <c r="AA19" s="46">
        <f t="shared" si="11"/>
        <v>141858.88</v>
      </c>
      <c r="AC19" s="56"/>
      <c r="AD19" s="54"/>
      <c r="AE19" s="54"/>
    </row>
    <row r="20" spans="2:31" ht="32.25" thickBot="1">
      <c r="B20" s="31">
        <v>3</v>
      </c>
      <c r="C20" s="31">
        <v>510</v>
      </c>
      <c r="D20" s="25">
        <v>210</v>
      </c>
      <c r="E20" s="32" t="s">
        <v>66</v>
      </c>
      <c r="F20" s="6" t="s">
        <v>20</v>
      </c>
      <c r="G20" s="8">
        <v>28</v>
      </c>
      <c r="H20" s="6"/>
      <c r="I20" s="15">
        <f t="shared" si="0"/>
        <v>0</v>
      </c>
      <c r="J20" s="16">
        <f t="shared" si="1"/>
        <v>0</v>
      </c>
      <c r="K20" s="11">
        <f t="shared" si="2"/>
        <v>0</v>
      </c>
      <c r="L20" s="9">
        <f t="shared" si="3"/>
        <v>0</v>
      </c>
      <c r="M20" s="15">
        <f t="shared" si="4"/>
        <v>0</v>
      </c>
      <c r="N20" s="16">
        <f>J20*D20</f>
        <v>0</v>
      </c>
      <c r="O20" s="11">
        <f t="shared" si="5"/>
        <v>0</v>
      </c>
      <c r="P20" s="9"/>
      <c r="Q20" s="12">
        <f t="shared" si="6"/>
        <v>0</v>
      </c>
      <c r="R20" s="81" t="e">
        <f t="shared" si="7"/>
        <v>#DIV/0!</v>
      </c>
      <c r="S20" s="82" t="e">
        <f t="shared" si="8"/>
        <v>#DIV/0!</v>
      </c>
      <c r="T20" s="6">
        <v>49.81</v>
      </c>
      <c r="U20" s="13">
        <f t="shared" si="9"/>
        <v>0</v>
      </c>
      <c r="V20" s="71"/>
      <c r="W20" s="72"/>
      <c r="X20" s="72"/>
      <c r="Y20" s="73"/>
      <c r="Z20" s="9">
        <f t="shared" si="10"/>
        <v>0</v>
      </c>
      <c r="AA20" s="46">
        <f t="shared" si="11"/>
        <v>0</v>
      </c>
      <c r="AC20" s="56"/>
      <c r="AD20" s="54"/>
      <c r="AE20" s="54"/>
    </row>
    <row r="21" spans="2:31" ht="32.25" thickBot="1">
      <c r="B21" s="7">
        <v>4</v>
      </c>
      <c r="C21" s="7">
        <v>107</v>
      </c>
      <c r="D21" s="6">
        <v>56</v>
      </c>
      <c r="E21" s="21" t="s">
        <v>22</v>
      </c>
      <c r="F21" s="6" t="s">
        <v>21</v>
      </c>
      <c r="G21" s="8">
        <v>33</v>
      </c>
      <c r="H21" s="6">
        <v>60</v>
      </c>
      <c r="I21" s="15">
        <f t="shared" si="0"/>
        <v>60</v>
      </c>
      <c r="J21" s="16">
        <f t="shared" si="1"/>
        <v>60</v>
      </c>
      <c r="K21" s="11">
        <f t="shared" si="2"/>
        <v>60</v>
      </c>
      <c r="L21" s="9">
        <f t="shared" si="3"/>
        <v>3360</v>
      </c>
      <c r="M21" s="15">
        <f t="shared" si="4"/>
        <v>3360</v>
      </c>
      <c r="N21" s="16">
        <f aca="true" t="shared" si="12" ref="N21:N41">J21*D21</f>
        <v>3360</v>
      </c>
      <c r="O21" s="11">
        <f t="shared" si="5"/>
        <v>3360</v>
      </c>
      <c r="P21" s="9">
        <v>488</v>
      </c>
      <c r="Q21" s="12">
        <f t="shared" si="6"/>
        <v>488</v>
      </c>
      <c r="R21" s="81">
        <f t="shared" si="7"/>
        <v>0.24646464646464647</v>
      </c>
      <c r="S21" s="82">
        <f t="shared" si="8"/>
        <v>0.24646464646464647</v>
      </c>
      <c r="T21" s="6">
        <v>49.81</v>
      </c>
      <c r="U21" s="13">
        <f t="shared" si="9"/>
        <v>35653.95</v>
      </c>
      <c r="V21" s="71">
        <v>21079.25</v>
      </c>
      <c r="W21" s="72"/>
      <c r="X21" s="72">
        <v>14574.7</v>
      </c>
      <c r="Y21" s="73"/>
      <c r="Z21" s="9">
        <f t="shared" si="10"/>
        <v>167361.6</v>
      </c>
      <c r="AA21" s="46">
        <f t="shared" si="11"/>
        <v>167361.6</v>
      </c>
      <c r="AC21" s="56"/>
      <c r="AD21" s="54"/>
      <c r="AE21" s="54"/>
    </row>
    <row r="22" spans="2:31" ht="32.25" thickBot="1">
      <c r="B22" s="7">
        <v>5</v>
      </c>
      <c r="C22" s="7" t="s">
        <v>33</v>
      </c>
      <c r="D22" s="6">
        <v>51</v>
      </c>
      <c r="E22" s="21" t="s">
        <v>23</v>
      </c>
      <c r="F22" s="6" t="s">
        <v>24</v>
      </c>
      <c r="G22" s="8">
        <v>33</v>
      </c>
      <c r="H22" s="6">
        <v>32</v>
      </c>
      <c r="I22" s="15">
        <f t="shared" si="0"/>
        <v>32</v>
      </c>
      <c r="J22" s="16">
        <f t="shared" si="1"/>
        <v>32</v>
      </c>
      <c r="K22" s="11">
        <f t="shared" si="2"/>
        <v>32</v>
      </c>
      <c r="L22" s="9">
        <f t="shared" si="3"/>
        <v>1632</v>
      </c>
      <c r="M22" s="15">
        <f t="shared" si="4"/>
        <v>1632</v>
      </c>
      <c r="N22" s="16">
        <f t="shared" si="12"/>
        <v>1632</v>
      </c>
      <c r="O22" s="11">
        <f t="shared" si="5"/>
        <v>1632</v>
      </c>
      <c r="P22" s="9">
        <v>277</v>
      </c>
      <c r="Q22" s="12">
        <f t="shared" si="6"/>
        <v>277</v>
      </c>
      <c r="R22" s="81">
        <f t="shared" si="7"/>
        <v>0.2623106060606061</v>
      </c>
      <c r="S22" s="82">
        <f t="shared" si="8"/>
        <v>0.2623106060606061</v>
      </c>
      <c r="T22" s="6">
        <v>49.81</v>
      </c>
      <c r="U22" s="13">
        <f t="shared" si="9"/>
        <v>25818.65</v>
      </c>
      <c r="V22" s="71">
        <v>17484.99</v>
      </c>
      <c r="W22" s="72"/>
      <c r="X22" s="72">
        <v>8333.66</v>
      </c>
      <c r="Y22" s="73"/>
      <c r="Z22" s="9">
        <f t="shared" si="10"/>
        <v>81289.92</v>
      </c>
      <c r="AA22" s="46">
        <f t="shared" si="11"/>
        <v>81289.92</v>
      </c>
      <c r="AC22" s="56"/>
      <c r="AD22" s="54"/>
      <c r="AE22" s="54"/>
    </row>
    <row r="23" spans="2:31" ht="16.5" thickBot="1">
      <c r="B23" s="8">
        <v>6</v>
      </c>
      <c r="C23" s="8">
        <v>109</v>
      </c>
      <c r="D23" s="24">
        <v>33</v>
      </c>
      <c r="E23" s="21" t="s">
        <v>51</v>
      </c>
      <c r="F23" s="6" t="s">
        <v>20</v>
      </c>
      <c r="G23" s="8">
        <v>37</v>
      </c>
      <c r="H23" s="6">
        <v>92</v>
      </c>
      <c r="I23" s="15">
        <f t="shared" si="0"/>
        <v>92</v>
      </c>
      <c r="J23" s="16">
        <f t="shared" si="1"/>
        <v>92</v>
      </c>
      <c r="K23" s="11">
        <f t="shared" si="2"/>
        <v>92</v>
      </c>
      <c r="L23" s="9">
        <f t="shared" si="3"/>
        <v>3036</v>
      </c>
      <c r="M23" s="15">
        <f t="shared" si="4"/>
        <v>3036</v>
      </c>
      <c r="N23" s="16">
        <f t="shared" si="12"/>
        <v>3036</v>
      </c>
      <c r="O23" s="11">
        <f t="shared" si="5"/>
        <v>3036</v>
      </c>
      <c r="P23" s="10">
        <v>760</v>
      </c>
      <c r="Q23" s="12">
        <f t="shared" si="6"/>
        <v>760</v>
      </c>
      <c r="R23" s="81">
        <f t="shared" si="7"/>
        <v>0.22326674500587543</v>
      </c>
      <c r="S23" s="82">
        <f t="shared" si="8"/>
        <v>0.22326674500587543</v>
      </c>
      <c r="T23" s="6">
        <v>49.81</v>
      </c>
      <c r="U23" s="13">
        <f t="shared" si="9"/>
        <v>38223.9</v>
      </c>
      <c r="V23" s="71">
        <v>30673.5</v>
      </c>
      <c r="W23" s="72"/>
      <c r="X23" s="72">
        <v>7550.4</v>
      </c>
      <c r="Y23" s="73"/>
      <c r="Z23" s="9">
        <f t="shared" si="10"/>
        <v>151223.16</v>
      </c>
      <c r="AA23" s="46">
        <f t="shared" si="11"/>
        <v>151223.16</v>
      </c>
      <c r="AC23" s="56"/>
      <c r="AD23" s="54"/>
      <c r="AE23" s="54"/>
    </row>
    <row r="24" spans="2:31" ht="16.5" thickBot="1">
      <c r="B24" s="8">
        <v>7</v>
      </c>
      <c r="C24" s="8">
        <v>508</v>
      </c>
      <c r="D24" s="24">
        <v>225</v>
      </c>
      <c r="E24" s="21" t="s">
        <v>49</v>
      </c>
      <c r="F24" s="6" t="s">
        <v>20</v>
      </c>
      <c r="G24" s="8">
        <v>28</v>
      </c>
      <c r="H24" s="26"/>
      <c r="I24" s="27">
        <f t="shared" si="0"/>
        <v>0</v>
      </c>
      <c r="J24" s="16">
        <f t="shared" si="1"/>
        <v>0</v>
      </c>
      <c r="K24" s="11">
        <f t="shared" si="2"/>
        <v>0</v>
      </c>
      <c r="L24" s="9">
        <f t="shared" si="3"/>
        <v>0</v>
      </c>
      <c r="M24" s="15">
        <f t="shared" si="4"/>
        <v>0</v>
      </c>
      <c r="N24" s="16">
        <f t="shared" si="12"/>
        <v>0</v>
      </c>
      <c r="O24" s="11">
        <f t="shared" si="5"/>
        <v>0</v>
      </c>
      <c r="P24" s="10"/>
      <c r="Q24" s="12">
        <f t="shared" si="6"/>
        <v>0</v>
      </c>
      <c r="R24" s="81" t="e">
        <f t="shared" si="7"/>
        <v>#DIV/0!</v>
      </c>
      <c r="S24" s="82" t="e">
        <f t="shared" si="8"/>
        <v>#DIV/0!</v>
      </c>
      <c r="T24" s="6">
        <v>49.81</v>
      </c>
      <c r="U24" s="13">
        <f t="shared" si="9"/>
        <v>0</v>
      </c>
      <c r="V24" s="71"/>
      <c r="W24" s="72"/>
      <c r="X24" s="72"/>
      <c r="Y24" s="73"/>
      <c r="Z24" s="9">
        <f t="shared" si="10"/>
        <v>0</v>
      </c>
      <c r="AA24" s="46">
        <f t="shared" si="11"/>
        <v>0</v>
      </c>
      <c r="AC24" s="56"/>
      <c r="AD24" s="54"/>
      <c r="AE24" s="54"/>
    </row>
    <row r="25" spans="2:31" ht="16.5" thickBot="1">
      <c r="B25" s="8">
        <v>8</v>
      </c>
      <c r="C25" s="8">
        <v>511</v>
      </c>
      <c r="D25" s="24">
        <v>275</v>
      </c>
      <c r="E25" s="21" t="s">
        <v>35</v>
      </c>
      <c r="F25" s="6" t="s">
        <v>36</v>
      </c>
      <c r="G25" s="8">
        <v>28</v>
      </c>
      <c r="H25" s="26"/>
      <c r="I25" s="27">
        <f t="shared" si="0"/>
        <v>0</v>
      </c>
      <c r="J25" s="16">
        <f t="shared" si="1"/>
        <v>0</v>
      </c>
      <c r="K25" s="11">
        <f t="shared" si="2"/>
        <v>0</v>
      </c>
      <c r="L25" s="9">
        <f t="shared" si="3"/>
        <v>0</v>
      </c>
      <c r="M25" s="15">
        <f t="shared" si="4"/>
        <v>0</v>
      </c>
      <c r="N25" s="16">
        <f t="shared" si="12"/>
        <v>0</v>
      </c>
      <c r="O25" s="11">
        <f t="shared" si="5"/>
        <v>0</v>
      </c>
      <c r="P25" s="10"/>
      <c r="Q25" s="12">
        <f t="shared" si="6"/>
        <v>0</v>
      </c>
      <c r="R25" s="81" t="e">
        <f t="shared" si="7"/>
        <v>#DIV/0!</v>
      </c>
      <c r="S25" s="82" t="e">
        <f t="shared" si="8"/>
        <v>#DIV/0!</v>
      </c>
      <c r="T25" s="6">
        <v>49.81</v>
      </c>
      <c r="U25" s="13">
        <f t="shared" si="9"/>
        <v>0</v>
      </c>
      <c r="V25" s="71"/>
      <c r="W25" s="72"/>
      <c r="X25" s="72"/>
      <c r="Y25" s="73"/>
      <c r="Z25" s="9">
        <f t="shared" si="10"/>
        <v>0</v>
      </c>
      <c r="AA25" s="46">
        <f t="shared" si="11"/>
        <v>0</v>
      </c>
      <c r="AC25" s="56"/>
      <c r="AD25" s="54"/>
      <c r="AE25" s="54"/>
    </row>
    <row r="26" spans="2:31" ht="16.5" thickBot="1">
      <c r="B26" s="8">
        <v>9</v>
      </c>
      <c r="C26" s="8">
        <v>509</v>
      </c>
      <c r="D26" s="24">
        <v>144</v>
      </c>
      <c r="E26" s="21" t="s">
        <v>50</v>
      </c>
      <c r="F26" s="6" t="s">
        <v>27</v>
      </c>
      <c r="G26" s="8">
        <v>28</v>
      </c>
      <c r="H26" s="26">
        <v>24</v>
      </c>
      <c r="I26" s="27">
        <f t="shared" si="0"/>
        <v>24</v>
      </c>
      <c r="J26" s="16">
        <f t="shared" si="1"/>
        <v>24</v>
      </c>
      <c r="K26" s="11">
        <f t="shared" si="2"/>
        <v>24</v>
      </c>
      <c r="L26" s="9">
        <f t="shared" si="3"/>
        <v>3456</v>
      </c>
      <c r="M26" s="15">
        <f t="shared" si="4"/>
        <v>3456</v>
      </c>
      <c r="N26" s="16">
        <f t="shared" si="12"/>
        <v>3456</v>
      </c>
      <c r="O26" s="11">
        <f t="shared" si="5"/>
        <v>3456</v>
      </c>
      <c r="P26" s="10">
        <v>111</v>
      </c>
      <c r="Q26" s="12">
        <f t="shared" si="6"/>
        <v>111</v>
      </c>
      <c r="R26" s="81">
        <f t="shared" si="7"/>
        <v>0.16517857142857142</v>
      </c>
      <c r="S26" s="82">
        <f t="shared" si="8"/>
        <v>0.16517857142857142</v>
      </c>
      <c r="T26" s="6">
        <v>49.81</v>
      </c>
      <c r="U26" s="13">
        <f t="shared" si="9"/>
        <v>30246.260000000002</v>
      </c>
      <c r="V26" s="71">
        <v>9195.92</v>
      </c>
      <c r="W26" s="72"/>
      <c r="X26" s="72">
        <v>21050.34</v>
      </c>
      <c r="Y26" s="73"/>
      <c r="Z26" s="9">
        <f t="shared" si="10"/>
        <v>172143.36000000002</v>
      </c>
      <c r="AA26" s="46">
        <f t="shared" si="11"/>
        <v>172143.36000000002</v>
      </c>
      <c r="AC26" s="56"/>
      <c r="AD26" s="54"/>
      <c r="AE26" s="54"/>
    </row>
    <row r="27" spans="2:31" ht="32.25" thickBot="1">
      <c r="B27" s="8">
        <v>10</v>
      </c>
      <c r="C27" s="8">
        <v>507</v>
      </c>
      <c r="D27" s="24">
        <v>105</v>
      </c>
      <c r="E27" s="21" t="s">
        <v>54</v>
      </c>
      <c r="F27" s="6" t="s">
        <v>25</v>
      </c>
      <c r="G27" s="8">
        <v>20</v>
      </c>
      <c r="H27" s="26">
        <v>48</v>
      </c>
      <c r="I27" s="27">
        <f t="shared" si="0"/>
        <v>48</v>
      </c>
      <c r="J27" s="16">
        <f t="shared" si="1"/>
        <v>48</v>
      </c>
      <c r="K27" s="11">
        <f t="shared" si="2"/>
        <v>48</v>
      </c>
      <c r="L27" s="9">
        <f t="shared" si="3"/>
        <v>5040</v>
      </c>
      <c r="M27" s="15">
        <f t="shared" si="4"/>
        <v>5040</v>
      </c>
      <c r="N27" s="16">
        <f t="shared" si="12"/>
        <v>5040</v>
      </c>
      <c r="O27" s="11">
        <f t="shared" si="5"/>
        <v>5040</v>
      </c>
      <c r="P27" s="10">
        <v>133</v>
      </c>
      <c r="Q27" s="12">
        <f t="shared" si="6"/>
        <v>133</v>
      </c>
      <c r="R27" s="81">
        <f t="shared" si="7"/>
        <v>0.13854166666666667</v>
      </c>
      <c r="S27" s="82">
        <f t="shared" si="8"/>
        <v>0.13854166666666667</v>
      </c>
      <c r="T27" s="6">
        <v>49.81</v>
      </c>
      <c r="U27" s="13">
        <f t="shared" si="9"/>
        <v>28682.5</v>
      </c>
      <c r="V27" s="71">
        <v>19142.2</v>
      </c>
      <c r="W27" s="72"/>
      <c r="X27" s="72">
        <v>9540.3</v>
      </c>
      <c r="Y27" s="73"/>
      <c r="Z27" s="9">
        <f t="shared" si="10"/>
        <v>251042.40000000002</v>
      </c>
      <c r="AA27" s="46">
        <f t="shared" si="11"/>
        <v>251042.40000000002</v>
      </c>
      <c r="AC27" s="56"/>
      <c r="AD27" s="54"/>
      <c r="AE27" s="54"/>
    </row>
    <row r="28" spans="2:31" ht="16.5" thickBot="1">
      <c r="B28" s="8">
        <v>11</v>
      </c>
      <c r="C28" s="8">
        <v>101</v>
      </c>
      <c r="D28" s="24">
        <v>18</v>
      </c>
      <c r="E28" s="21" t="s">
        <v>48</v>
      </c>
      <c r="F28" s="6" t="s">
        <v>20</v>
      </c>
      <c r="G28" s="8">
        <v>37</v>
      </c>
      <c r="H28" s="6"/>
      <c r="I28" s="15">
        <f t="shared" si="0"/>
        <v>0</v>
      </c>
      <c r="J28" s="16">
        <f t="shared" si="1"/>
        <v>0</v>
      </c>
      <c r="K28" s="11">
        <f t="shared" si="2"/>
        <v>0</v>
      </c>
      <c r="L28" s="9">
        <f t="shared" si="3"/>
        <v>0</v>
      </c>
      <c r="M28" s="15">
        <f t="shared" si="4"/>
        <v>0</v>
      </c>
      <c r="N28" s="16">
        <f t="shared" si="12"/>
        <v>0</v>
      </c>
      <c r="O28" s="11">
        <f t="shared" si="5"/>
        <v>0</v>
      </c>
      <c r="P28" s="10"/>
      <c r="Q28" s="12">
        <f t="shared" si="6"/>
        <v>0</v>
      </c>
      <c r="R28" s="81" t="e">
        <f t="shared" si="7"/>
        <v>#DIV/0!</v>
      </c>
      <c r="S28" s="82" t="e">
        <f t="shared" si="8"/>
        <v>#DIV/0!</v>
      </c>
      <c r="T28" s="6">
        <v>49.81</v>
      </c>
      <c r="U28" s="13">
        <f t="shared" si="9"/>
        <v>51.48</v>
      </c>
      <c r="V28" s="71">
        <v>51.48</v>
      </c>
      <c r="W28" s="72"/>
      <c r="X28" s="72"/>
      <c r="Y28" s="73"/>
      <c r="Z28" s="9">
        <f t="shared" si="10"/>
        <v>0</v>
      </c>
      <c r="AA28" s="46">
        <f t="shared" si="11"/>
        <v>0</v>
      </c>
      <c r="AC28" s="56"/>
      <c r="AD28" s="54"/>
      <c r="AE28" s="54"/>
    </row>
    <row r="29" spans="2:31" ht="16.5" thickBot="1">
      <c r="B29" s="8">
        <v>12</v>
      </c>
      <c r="C29" s="8">
        <v>119</v>
      </c>
      <c r="D29" s="24">
        <v>12.5</v>
      </c>
      <c r="E29" s="21" t="s">
        <v>55</v>
      </c>
      <c r="F29" s="6" t="s">
        <v>24</v>
      </c>
      <c r="G29" s="8">
        <v>67</v>
      </c>
      <c r="H29" s="6"/>
      <c r="I29" s="15">
        <v>0</v>
      </c>
      <c r="J29" s="16">
        <f t="shared" si="1"/>
        <v>0</v>
      </c>
      <c r="K29" s="11">
        <f t="shared" si="2"/>
        <v>0</v>
      </c>
      <c r="L29" s="9">
        <f t="shared" si="3"/>
        <v>0</v>
      </c>
      <c r="M29" s="15">
        <f t="shared" si="4"/>
        <v>0</v>
      </c>
      <c r="N29" s="16">
        <f t="shared" si="12"/>
        <v>0</v>
      </c>
      <c r="O29" s="11">
        <f t="shared" si="5"/>
        <v>0</v>
      </c>
      <c r="P29" s="10"/>
      <c r="Q29" s="12">
        <f t="shared" si="6"/>
        <v>0</v>
      </c>
      <c r="R29" s="81" t="e">
        <f t="shared" si="7"/>
        <v>#DIV/0!</v>
      </c>
      <c r="S29" s="82" t="e">
        <f t="shared" si="8"/>
        <v>#DIV/0!</v>
      </c>
      <c r="T29" s="6">
        <v>49.81</v>
      </c>
      <c r="U29" s="13">
        <f t="shared" si="9"/>
        <v>0</v>
      </c>
      <c r="V29" s="71"/>
      <c r="W29" s="72"/>
      <c r="X29" s="72"/>
      <c r="Y29" s="73"/>
      <c r="Z29" s="9">
        <f t="shared" si="10"/>
        <v>0</v>
      </c>
      <c r="AA29" s="46">
        <f t="shared" si="11"/>
        <v>0</v>
      </c>
      <c r="AC29" s="54"/>
      <c r="AD29" s="54"/>
      <c r="AE29" s="54"/>
    </row>
    <row r="30" spans="2:31" ht="16.5" thickBot="1">
      <c r="B30" s="8">
        <v>13</v>
      </c>
      <c r="C30" s="8">
        <v>120</v>
      </c>
      <c r="D30" s="24">
        <v>10.5</v>
      </c>
      <c r="E30" s="21" t="s">
        <v>56</v>
      </c>
      <c r="F30" s="6" t="s">
        <v>24</v>
      </c>
      <c r="G30" s="8">
        <v>67</v>
      </c>
      <c r="H30" s="6"/>
      <c r="I30" s="15">
        <f t="shared" si="0"/>
        <v>0</v>
      </c>
      <c r="J30" s="16">
        <f t="shared" si="1"/>
        <v>0</v>
      </c>
      <c r="K30" s="11">
        <f t="shared" si="2"/>
        <v>0</v>
      </c>
      <c r="L30" s="9">
        <f t="shared" si="3"/>
        <v>0</v>
      </c>
      <c r="M30" s="15">
        <f t="shared" si="4"/>
        <v>0</v>
      </c>
      <c r="N30" s="16">
        <f t="shared" si="12"/>
        <v>0</v>
      </c>
      <c r="O30" s="11">
        <f t="shared" si="5"/>
        <v>0</v>
      </c>
      <c r="P30" s="10"/>
      <c r="Q30" s="12">
        <f t="shared" si="6"/>
        <v>0</v>
      </c>
      <c r="R30" s="81" t="e">
        <f t="shared" si="7"/>
        <v>#DIV/0!</v>
      </c>
      <c r="S30" s="82" t="e">
        <f t="shared" si="8"/>
        <v>#DIV/0!</v>
      </c>
      <c r="T30" s="6">
        <v>49.81</v>
      </c>
      <c r="U30" s="13">
        <f t="shared" si="9"/>
        <v>0</v>
      </c>
      <c r="V30" s="71"/>
      <c r="W30" s="72"/>
      <c r="X30" s="72"/>
      <c r="Y30" s="73"/>
      <c r="Z30" s="9">
        <f t="shared" si="10"/>
        <v>0</v>
      </c>
      <c r="AA30" s="46">
        <f t="shared" si="11"/>
        <v>0</v>
      </c>
      <c r="AC30" s="54"/>
      <c r="AD30" s="54"/>
      <c r="AE30" s="54"/>
    </row>
    <row r="31" spans="2:31" ht="16.5" thickBot="1">
      <c r="B31" s="8">
        <v>14</v>
      </c>
      <c r="C31" s="8">
        <v>121</v>
      </c>
      <c r="D31" s="24">
        <v>12.5</v>
      </c>
      <c r="E31" s="21" t="s">
        <v>57</v>
      </c>
      <c r="F31" s="6" t="s">
        <v>20</v>
      </c>
      <c r="G31" s="8">
        <v>37</v>
      </c>
      <c r="H31" s="6"/>
      <c r="I31" s="15">
        <f t="shared" si="0"/>
        <v>0</v>
      </c>
      <c r="J31" s="16">
        <f t="shared" si="1"/>
        <v>0</v>
      </c>
      <c r="K31" s="11">
        <f t="shared" si="2"/>
        <v>0</v>
      </c>
      <c r="L31" s="9">
        <f t="shared" si="3"/>
        <v>0</v>
      </c>
      <c r="M31" s="15">
        <f t="shared" si="4"/>
        <v>0</v>
      </c>
      <c r="N31" s="16">
        <f t="shared" si="12"/>
        <v>0</v>
      </c>
      <c r="O31" s="11">
        <f t="shared" si="5"/>
        <v>0</v>
      </c>
      <c r="P31" s="10"/>
      <c r="Q31" s="12">
        <f t="shared" si="6"/>
        <v>0</v>
      </c>
      <c r="R31" s="81" t="e">
        <f t="shared" si="7"/>
        <v>#DIV/0!</v>
      </c>
      <c r="S31" s="82" t="e">
        <f t="shared" si="8"/>
        <v>#DIV/0!</v>
      </c>
      <c r="T31" s="6">
        <v>49.81</v>
      </c>
      <c r="U31" s="13">
        <f t="shared" si="9"/>
        <v>0</v>
      </c>
      <c r="V31" s="71"/>
      <c r="W31" s="72"/>
      <c r="X31" s="72"/>
      <c r="Y31" s="73"/>
      <c r="Z31" s="9">
        <f t="shared" si="10"/>
        <v>0</v>
      </c>
      <c r="AA31" s="46">
        <f t="shared" si="11"/>
        <v>0</v>
      </c>
      <c r="AC31" s="54"/>
      <c r="AD31" s="54"/>
      <c r="AE31" s="54"/>
    </row>
    <row r="32" spans="2:31" ht="16.5" thickBot="1">
      <c r="B32" s="8">
        <v>15</v>
      </c>
      <c r="C32" s="8">
        <v>122</v>
      </c>
      <c r="D32" s="24">
        <v>18.5</v>
      </c>
      <c r="E32" s="21" t="s">
        <v>58</v>
      </c>
      <c r="F32" s="6" t="s">
        <v>24</v>
      </c>
      <c r="G32" s="8">
        <v>67</v>
      </c>
      <c r="H32" s="6"/>
      <c r="I32" s="15">
        <f t="shared" si="0"/>
        <v>0</v>
      </c>
      <c r="J32" s="16">
        <f t="shared" si="1"/>
        <v>0</v>
      </c>
      <c r="K32" s="11">
        <f t="shared" si="2"/>
        <v>0</v>
      </c>
      <c r="L32" s="9">
        <f t="shared" si="3"/>
        <v>0</v>
      </c>
      <c r="M32" s="15">
        <f t="shared" si="4"/>
        <v>0</v>
      </c>
      <c r="N32" s="16">
        <f t="shared" si="12"/>
        <v>0</v>
      </c>
      <c r="O32" s="11">
        <f t="shared" si="5"/>
        <v>0</v>
      </c>
      <c r="P32" s="10"/>
      <c r="Q32" s="12">
        <f t="shared" si="6"/>
        <v>0</v>
      </c>
      <c r="R32" s="81" t="e">
        <f t="shared" si="7"/>
        <v>#DIV/0!</v>
      </c>
      <c r="S32" s="82" t="e">
        <f t="shared" si="8"/>
        <v>#DIV/0!</v>
      </c>
      <c r="T32" s="6">
        <v>49.81</v>
      </c>
      <c r="U32" s="13">
        <f t="shared" si="9"/>
        <v>0</v>
      </c>
      <c r="V32" s="71"/>
      <c r="W32" s="72"/>
      <c r="X32" s="72"/>
      <c r="Y32" s="73"/>
      <c r="Z32" s="9">
        <f t="shared" si="10"/>
        <v>0</v>
      </c>
      <c r="AA32" s="46">
        <f t="shared" si="11"/>
        <v>0</v>
      </c>
      <c r="AC32" s="54"/>
      <c r="AD32" s="54"/>
      <c r="AE32" s="54"/>
    </row>
    <row r="33" spans="2:31" ht="16.5" thickBot="1">
      <c r="B33" s="8">
        <v>16</v>
      </c>
      <c r="C33" s="8">
        <v>116</v>
      </c>
      <c r="D33" s="24">
        <v>7</v>
      </c>
      <c r="E33" s="21" t="s">
        <v>59</v>
      </c>
      <c r="F33" s="6" t="s">
        <v>20</v>
      </c>
      <c r="G33" s="8">
        <v>67</v>
      </c>
      <c r="H33" s="6"/>
      <c r="I33" s="15">
        <f t="shared" si="0"/>
        <v>0</v>
      </c>
      <c r="J33" s="16">
        <f t="shared" si="1"/>
        <v>0</v>
      </c>
      <c r="K33" s="11">
        <f t="shared" si="2"/>
        <v>0</v>
      </c>
      <c r="L33" s="9">
        <f t="shared" si="3"/>
        <v>0</v>
      </c>
      <c r="M33" s="15">
        <f t="shared" si="4"/>
        <v>0</v>
      </c>
      <c r="N33" s="16">
        <f t="shared" si="12"/>
        <v>0</v>
      </c>
      <c r="O33" s="11">
        <f t="shared" si="5"/>
        <v>0</v>
      </c>
      <c r="P33" s="10"/>
      <c r="Q33" s="12">
        <f t="shared" si="6"/>
        <v>0</v>
      </c>
      <c r="R33" s="83" t="e">
        <f t="shared" si="7"/>
        <v>#DIV/0!</v>
      </c>
      <c r="S33" s="84" t="e">
        <f t="shared" si="8"/>
        <v>#DIV/0!</v>
      </c>
      <c r="T33" s="6">
        <v>49.81</v>
      </c>
      <c r="U33" s="13">
        <f t="shared" si="9"/>
        <v>0</v>
      </c>
      <c r="V33" s="71"/>
      <c r="W33" s="72"/>
      <c r="X33" s="72"/>
      <c r="Y33" s="73"/>
      <c r="Z33" s="9">
        <f t="shared" si="10"/>
        <v>0</v>
      </c>
      <c r="AA33" s="46">
        <f t="shared" si="11"/>
        <v>0</v>
      </c>
      <c r="AC33" s="54"/>
      <c r="AD33" s="54"/>
      <c r="AE33" s="54"/>
    </row>
    <row r="34" spans="2:31" ht="16.5" thickBot="1">
      <c r="B34" s="8">
        <v>17</v>
      </c>
      <c r="C34" s="8">
        <v>114</v>
      </c>
      <c r="D34" s="24">
        <v>8.5</v>
      </c>
      <c r="E34" s="21" t="s">
        <v>60</v>
      </c>
      <c r="F34" s="6" t="s">
        <v>20</v>
      </c>
      <c r="G34" s="8">
        <v>37</v>
      </c>
      <c r="H34" s="6"/>
      <c r="I34" s="15">
        <f t="shared" si="0"/>
        <v>0</v>
      </c>
      <c r="J34" s="16">
        <f t="shared" si="1"/>
        <v>0</v>
      </c>
      <c r="K34" s="11">
        <f t="shared" si="2"/>
        <v>0</v>
      </c>
      <c r="L34" s="9">
        <f t="shared" si="3"/>
        <v>0</v>
      </c>
      <c r="M34" s="15">
        <f t="shared" si="4"/>
        <v>0</v>
      </c>
      <c r="N34" s="16">
        <f t="shared" si="12"/>
        <v>0</v>
      </c>
      <c r="O34" s="11">
        <f t="shared" si="5"/>
        <v>0</v>
      </c>
      <c r="P34" s="10"/>
      <c r="Q34" s="12">
        <f t="shared" si="6"/>
        <v>0</v>
      </c>
      <c r="R34" s="81" t="e">
        <f t="shared" si="7"/>
        <v>#DIV/0!</v>
      </c>
      <c r="S34" s="82" t="e">
        <f t="shared" si="8"/>
        <v>#DIV/0!</v>
      </c>
      <c r="T34" s="6">
        <v>49.81</v>
      </c>
      <c r="U34" s="13">
        <f t="shared" si="9"/>
        <v>0</v>
      </c>
      <c r="V34" s="71"/>
      <c r="W34" s="72"/>
      <c r="X34" s="72"/>
      <c r="Y34" s="73"/>
      <c r="Z34" s="9">
        <f t="shared" si="10"/>
        <v>0</v>
      </c>
      <c r="AA34" s="46">
        <f t="shared" si="11"/>
        <v>0</v>
      </c>
      <c r="AC34" s="54"/>
      <c r="AD34" s="54"/>
      <c r="AE34" s="54"/>
    </row>
    <row r="35" spans="2:31" ht="16.5" thickBot="1">
      <c r="B35" s="8">
        <v>18</v>
      </c>
      <c r="C35" s="8">
        <v>117</v>
      </c>
      <c r="D35" s="24">
        <v>40</v>
      </c>
      <c r="E35" s="21" t="s">
        <v>61</v>
      </c>
      <c r="F35" s="6" t="s">
        <v>20</v>
      </c>
      <c r="G35" s="8">
        <v>37</v>
      </c>
      <c r="H35" s="6"/>
      <c r="I35" s="15">
        <f t="shared" si="0"/>
        <v>0</v>
      </c>
      <c r="J35" s="16">
        <f t="shared" si="1"/>
        <v>0</v>
      </c>
      <c r="K35" s="11">
        <f t="shared" si="2"/>
        <v>0</v>
      </c>
      <c r="L35" s="9">
        <f t="shared" si="3"/>
        <v>0</v>
      </c>
      <c r="M35" s="15">
        <f t="shared" si="4"/>
        <v>0</v>
      </c>
      <c r="N35" s="16">
        <f t="shared" si="12"/>
        <v>0</v>
      </c>
      <c r="O35" s="11">
        <f t="shared" si="5"/>
        <v>0</v>
      </c>
      <c r="P35" s="10"/>
      <c r="Q35" s="12">
        <f t="shared" si="6"/>
        <v>0</v>
      </c>
      <c r="R35" s="81" t="e">
        <f t="shared" si="7"/>
        <v>#DIV/0!</v>
      </c>
      <c r="S35" s="82" t="e">
        <f t="shared" si="8"/>
        <v>#DIV/0!</v>
      </c>
      <c r="T35" s="6">
        <v>49.81</v>
      </c>
      <c r="U35" s="13">
        <f t="shared" si="9"/>
        <v>0</v>
      </c>
      <c r="V35" s="71"/>
      <c r="W35" s="72"/>
      <c r="X35" s="72"/>
      <c r="Y35" s="73"/>
      <c r="Z35" s="9">
        <f t="shared" si="10"/>
        <v>0</v>
      </c>
      <c r="AA35" s="46">
        <f t="shared" si="11"/>
        <v>0</v>
      </c>
      <c r="AC35" s="54"/>
      <c r="AD35" s="54"/>
      <c r="AE35" s="54"/>
    </row>
    <row r="36" spans="2:31" ht="16.5" thickBot="1">
      <c r="B36" s="35">
        <v>19</v>
      </c>
      <c r="C36" s="35">
        <v>123</v>
      </c>
      <c r="D36" s="74">
        <v>17.5</v>
      </c>
      <c r="E36" s="21" t="s">
        <v>71</v>
      </c>
      <c r="F36" s="6" t="s">
        <v>20</v>
      </c>
      <c r="G36" s="8">
        <v>37</v>
      </c>
      <c r="H36" s="6"/>
      <c r="I36" s="15">
        <f t="shared" si="0"/>
        <v>0</v>
      </c>
      <c r="J36" s="16">
        <f t="shared" si="1"/>
        <v>0</v>
      </c>
      <c r="K36" s="11">
        <f>J36</f>
        <v>0</v>
      </c>
      <c r="L36" s="9">
        <f t="shared" si="3"/>
        <v>0</v>
      </c>
      <c r="M36" s="15">
        <f t="shared" si="4"/>
        <v>0</v>
      </c>
      <c r="N36" s="16">
        <f>J36*D36</f>
        <v>0</v>
      </c>
      <c r="O36" s="11">
        <f t="shared" si="5"/>
        <v>0</v>
      </c>
      <c r="P36" s="14"/>
      <c r="Q36" s="12">
        <f t="shared" si="6"/>
        <v>0</v>
      </c>
      <c r="R36" s="81" t="e">
        <f t="shared" si="7"/>
        <v>#DIV/0!</v>
      </c>
      <c r="S36" s="82" t="e">
        <f t="shared" si="8"/>
        <v>#DIV/0!</v>
      </c>
      <c r="T36" s="6">
        <v>49.81</v>
      </c>
      <c r="U36" s="13">
        <f t="shared" si="9"/>
        <v>0</v>
      </c>
      <c r="V36" s="71"/>
      <c r="W36" s="72"/>
      <c r="X36" s="72"/>
      <c r="Y36" s="73"/>
      <c r="Z36" s="9">
        <f t="shared" si="10"/>
        <v>0</v>
      </c>
      <c r="AA36" s="46">
        <f t="shared" si="11"/>
        <v>0</v>
      </c>
      <c r="AC36" s="54"/>
      <c r="AD36" s="54"/>
      <c r="AE36" s="54"/>
    </row>
    <row r="37" spans="2:31" ht="16.5" thickBot="1">
      <c r="B37" s="35">
        <v>20</v>
      </c>
      <c r="C37" s="35">
        <v>503</v>
      </c>
      <c r="D37" s="74">
        <v>106</v>
      </c>
      <c r="E37" s="21" t="s">
        <v>68</v>
      </c>
      <c r="F37" s="6" t="s">
        <v>73</v>
      </c>
      <c r="G37" s="8">
        <v>10</v>
      </c>
      <c r="H37" s="6">
        <v>32</v>
      </c>
      <c r="I37" s="15">
        <f t="shared" si="0"/>
        <v>32</v>
      </c>
      <c r="J37" s="16">
        <f t="shared" si="1"/>
        <v>32</v>
      </c>
      <c r="K37" s="11">
        <f>J37</f>
        <v>32</v>
      </c>
      <c r="L37" s="9">
        <f t="shared" si="3"/>
        <v>3392</v>
      </c>
      <c r="M37" s="15">
        <f t="shared" si="4"/>
        <v>3392</v>
      </c>
      <c r="N37" s="16">
        <f t="shared" si="12"/>
        <v>3392</v>
      </c>
      <c r="O37" s="11">
        <f t="shared" si="5"/>
        <v>3392</v>
      </c>
      <c r="P37" s="14">
        <v>61</v>
      </c>
      <c r="Q37" s="12">
        <f t="shared" si="6"/>
        <v>61</v>
      </c>
      <c r="R37" s="83">
        <f t="shared" si="7"/>
        <v>0.190625</v>
      </c>
      <c r="S37" s="84">
        <f t="shared" si="8"/>
        <v>0.190625</v>
      </c>
      <c r="T37" s="6">
        <v>49.81</v>
      </c>
      <c r="U37" s="13">
        <f t="shared" si="9"/>
        <v>11326.98</v>
      </c>
      <c r="V37" s="71">
        <v>6413.48</v>
      </c>
      <c r="W37" s="72"/>
      <c r="X37" s="72">
        <v>4913.5</v>
      </c>
      <c r="Y37" s="73"/>
      <c r="Z37" s="9">
        <f t="shared" si="10"/>
        <v>168955.52000000002</v>
      </c>
      <c r="AA37" s="46">
        <f t="shared" si="11"/>
        <v>168955.52000000002</v>
      </c>
      <c r="AC37" s="54"/>
      <c r="AD37" s="54"/>
      <c r="AE37" s="54"/>
    </row>
    <row r="38" spans="2:31" ht="16.5" thickBot="1">
      <c r="B38" s="35">
        <v>21</v>
      </c>
      <c r="C38" s="35" t="s">
        <v>70</v>
      </c>
      <c r="D38" s="74">
        <v>201</v>
      </c>
      <c r="E38" s="21" t="s">
        <v>72</v>
      </c>
      <c r="F38" s="6" t="s">
        <v>20</v>
      </c>
      <c r="G38" s="8">
        <v>28</v>
      </c>
      <c r="H38" s="6"/>
      <c r="I38" s="15">
        <f t="shared" si="0"/>
        <v>0</v>
      </c>
      <c r="J38" s="16">
        <f t="shared" si="1"/>
        <v>0</v>
      </c>
      <c r="K38" s="11">
        <f>J38</f>
        <v>0</v>
      </c>
      <c r="L38" s="9">
        <f t="shared" si="3"/>
        <v>0</v>
      </c>
      <c r="M38" s="15">
        <f t="shared" si="4"/>
        <v>0</v>
      </c>
      <c r="N38" s="16">
        <f t="shared" si="12"/>
        <v>0</v>
      </c>
      <c r="O38" s="11">
        <f t="shared" si="5"/>
        <v>0</v>
      </c>
      <c r="P38" s="14"/>
      <c r="Q38" s="12">
        <f t="shared" si="6"/>
        <v>0</v>
      </c>
      <c r="R38" s="81" t="e">
        <f t="shared" si="7"/>
        <v>#DIV/0!</v>
      </c>
      <c r="S38" s="82" t="e">
        <f t="shared" si="8"/>
        <v>#DIV/0!</v>
      </c>
      <c r="T38" s="6">
        <v>49.81</v>
      </c>
      <c r="U38" s="13">
        <f t="shared" si="9"/>
        <v>0</v>
      </c>
      <c r="V38" s="71"/>
      <c r="W38" s="72"/>
      <c r="X38" s="72"/>
      <c r="Y38" s="73"/>
      <c r="Z38" s="9">
        <f>T38*M38</f>
        <v>0</v>
      </c>
      <c r="AA38" s="46">
        <f t="shared" si="11"/>
        <v>0</v>
      </c>
      <c r="AC38" s="54"/>
      <c r="AD38" s="54"/>
      <c r="AE38" s="54"/>
    </row>
    <row r="39" spans="2:31" ht="16.5" thickBot="1">
      <c r="B39" s="28">
        <v>22</v>
      </c>
      <c r="C39" s="28">
        <v>510</v>
      </c>
      <c r="D39" s="29">
        <v>190</v>
      </c>
      <c r="E39" s="30" t="s">
        <v>62</v>
      </c>
      <c r="F39" s="6" t="s">
        <v>26</v>
      </c>
      <c r="G39" s="8">
        <v>28</v>
      </c>
      <c r="H39" s="6">
        <v>16</v>
      </c>
      <c r="I39" s="15">
        <f t="shared" si="0"/>
        <v>16</v>
      </c>
      <c r="J39" s="16">
        <f t="shared" si="1"/>
        <v>16</v>
      </c>
      <c r="K39" s="11">
        <f t="shared" si="2"/>
        <v>16</v>
      </c>
      <c r="L39" s="9">
        <f t="shared" si="3"/>
        <v>3040</v>
      </c>
      <c r="M39" s="15">
        <f t="shared" si="4"/>
        <v>3040</v>
      </c>
      <c r="N39" s="16">
        <f t="shared" si="12"/>
        <v>3040</v>
      </c>
      <c r="O39" s="11">
        <f t="shared" si="5"/>
        <v>3040</v>
      </c>
      <c r="P39" s="14">
        <v>182</v>
      </c>
      <c r="Q39" s="12">
        <f t="shared" si="6"/>
        <v>182</v>
      </c>
      <c r="R39" s="81">
        <f t="shared" si="7"/>
        <v>0.40625</v>
      </c>
      <c r="S39" s="82">
        <f t="shared" si="8"/>
        <v>0.40625</v>
      </c>
      <c r="T39" s="6">
        <v>49.81</v>
      </c>
      <c r="U39" s="13">
        <f t="shared" si="9"/>
        <v>61797.159999999996</v>
      </c>
      <c r="V39" s="71">
        <v>22473.96</v>
      </c>
      <c r="W39" s="72"/>
      <c r="X39" s="72">
        <v>39323.2</v>
      </c>
      <c r="Y39" s="73"/>
      <c r="Z39" s="9">
        <f t="shared" si="10"/>
        <v>151422.4</v>
      </c>
      <c r="AA39" s="46">
        <f t="shared" si="11"/>
        <v>151422.4</v>
      </c>
      <c r="AC39" s="54"/>
      <c r="AD39" s="54"/>
      <c r="AE39" s="54"/>
    </row>
    <row r="40" spans="2:31" ht="16.5" thickBot="1">
      <c r="B40" s="28">
        <v>23</v>
      </c>
      <c r="C40" s="28">
        <v>510</v>
      </c>
      <c r="D40" s="29">
        <v>150</v>
      </c>
      <c r="E40" s="30" t="s">
        <v>63</v>
      </c>
      <c r="F40" s="6" t="s">
        <v>26</v>
      </c>
      <c r="G40" s="8">
        <v>28</v>
      </c>
      <c r="H40" s="6"/>
      <c r="I40" s="15">
        <f t="shared" si="0"/>
        <v>0</v>
      </c>
      <c r="J40" s="16"/>
      <c r="K40" s="11">
        <f t="shared" si="2"/>
        <v>0</v>
      </c>
      <c r="L40" s="9">
        <f t="shared" si="3"/>
        <v>0</v>
      </c>
      <c r="M40" s="15">
        <f t="shared" si="4"/>
        <v>0</v>
      </c>
      <c r="N40" s="16">
        <f t="shared" si="12"/>
        <v>0</v>
      </c>
      <c r="O40" s="11">
        <f t="shared" si="5"/>
        <v>0</v>
      </c>
      <c r="P40" s="14"/>
      <c r="Q40" s="12">
        <f t="shared" si="6"/>
        <v>0</v>
      </c>
      <c r="R40" s="81" t="e">
        <f t="shared" si="7"/>
        <v>#DIV/0!</v>
      </c>
      <c r="S40" s="82" t="e">
        <f t="shared" si="8"/>
        <v>#DIV/0!</v>
      </c>
      <c r="T40" s="6">
        <v>49.81</v>
      </c>
      <c r="U40" s="13">
        <f t="shared" si="9"/>
        <v>0</v>
      </c>
      <c r="V40" s="90"/>
      <c r="W40" s="72"/>
      <c r="X40" s="72">
        <v>0</v>
      </c>
      <c r="Y40" s="73"/>
      <c r="Z40" s="9">
        <f t="shared" si="10"/>
        <v>0</v>
      </c>
      <c r="AA40" s="95">
        <f t="shared" si="11"/>
        <v>0</v>
      </c>
      <c r="AC40" s="54"/>
      <c r="AD40" s="54"/>
      <c r="AE40" s="54"/>
    </row>
    <row r="41" spans="2:31" ht="16.5" thickBot="1">
      <c r="B41" s="28">
        <v>24</v>
      </c>
      <c r="C41" s="28">
        <v>510</v>
      </c>
      <c r="D41" s="29">
        <v>40</v>
      </c>
      <c r="E41" s="33" t="s">
        <v>69</v>
      </c>
      <c r="F41" s="34" t="s">
        <v>26</v>
      </c>
      <c r="G41" s="35">
        <v>37</v>
      </c>
      <c r="H41" s="34"/>
      <c r="I41" s="36">
        <f t="shared" si="0"/>
        <v>0</v>
      </c>
      <c r="J41" s="16">
        <f>H41</f>
        <v>0</v>
      </c>
      <c r="K41" s="37">
        <f t="shared" si="2"/>
        <v>0</v>
      </c>
      <c r="L41" s="38">
        <f t="shared" si="3"/>
        <v>0</v>
      </c>
      <c r="M41" s="36">
        <f t="shared" si="4"/>
        <v>0</v>
      </c>
      <c r="N41" s="39">
        <f t="shared" si="12"/>
        <v>0</v>
      </c>
      <c r="O41" s="37">
        <f t="shared" si="5"/>
        <v>0</v>
      </c>
      <c r="P41" s="14"/>
      <c r="Q41" s="12">
        <f t="shared" si="6"/>
        <v>0</v>
      </c>
      <c r="R41" s="85" t="e">
        <f t="shared" si="7"/>
        <v>#DIV/0!</v>
      </c>
      <c r="S41" s="86" t="e">
        <f t="shared" si="8"/>
        <v>#DIV/0!</v>
      </c>
      <c r="T41" s="6">
        <v>49.81</v>
      </c>
      <c r="U41" s="13">
        <f t="shared" si="9"/>
        <v>0</v>
      </c>
      <c r="V41" s="92"/>
      <c r="W41" s="93"/>
      <c r="X41" s="93"/>
      <c r="Y41" s="94"/>
      <c r="Z41" s="38">
        <f t="shared" si="10"/>
        <v>0</v>
      </c>
      <c r="AA41" s="46">
        <f t="shared" si="11"/>
        <v>0</v>
      </c>
      <c r="AC41" s="54"/>
      <c r="AD41" s="54"/>
      <c r="AE41" s="54"/>
    </row>
    <row r="42" spans="2:31" ht="16.5" thickBot="1">
      <c r="B42" s="166" t="s">
        <v>47</v>
      </c>
      <c r="C42" s="167"/>
      <c r="D42" s="167"/>
      <c r="E42" s="168"/>
      <c r="F42" s="57"/>
      <c r="G42" s="57"/>
      <c r="H42" s="58">
        <f aca="true" t="shared" si="13" ref="H42:Q42">SUM(H18:H41)</f>
        <v>428</v>
      </c>
      <c r="I42" s="59">
        <f t="shared" si="13"/>
        <v>428</v>
      </c>
      <c r="J42" s="58">
        <f t="shared" si="13"/>
        <v>428</v>
      </c>
      <c r="K42" s="59">
        <f t="shared" si="13"/>
        <v>428</v>
      </c>
      <c r="L42" s="58">
        <f t="shared" si="13"/>
        <v>32244</v>
      </c>
      <c r="M42" s="59">
        <f t="shared" si="13"/>
        <v>32244</v>
      </c>
      <c r="N42" s="58">
        <f t="shared" si="13"/>
        <v>32244</v>
      </c>
      <c r="O42" s="59">
        <f t="shared" si="13"/>
        <v>32244</v>
      </c>
      <c r="P42" s="58">
        <f t="shared" si="13"/>
        <v>2846</v>
      </c>
      <c r="Q42" s="59">
        <f t="shared" si="13"/>
        <v>2846</v>
      </c>
      <c r="R42" s="87"/>
      <c r="S42" s="88"/>
      <c r="T42" s="60"/>
      <c r="U42" s="61">
        <f aca="true" t="shared" si="14" ref="U42:AA42">SUM(U18:U41)</f>
        <v>345896.0799999999</v>
      </c>
      <c r="V42" s="62">
        <f t="shared" si="14"/>
        <v>187746.22000000003</v>
      </c>
      <c r="W42" s="63">
        <f t="shared" si="14"/>
        <v>0</v>
      </c>
      <c r="X42" s="63">
        <f t="shared" si="14"/>
        <v>158149.86</v>
      </c>
      <c r="Y42" s="64">
        <f t="shared" si="14"/>
        <v>0</v>
      </c>
      <c r="Z42" s="65">
        <f t="shared" si="14"/>
        <v>1606073.6400000001</v>
      </c>
      <c r="AA42" s="96">
        <f t="shared" si="14"/>
        <v>1606073.6400000001</v>
      </c>
      <c r="AC42" s="54"/>
      <c r="AD42" s="54"/>
      <c r="AE42" s="54"/>
    </row>
    <row r="43" spans="2:31" ht="15.75">
      <c r="B43" s="169" t="s">
        <v>5</v>
      </c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1" t="s">
        <v>28</v>
      </c>
      <c r="R43" s="171"/>
      <c r="S43" s="75">
        <v>1115</v>
      </c>
      <c r="T43" s="40"/>
      <c r="U43" s="171" t="s">
        <v>34</v>
      </c>
      <c r="V43" s="171"/>
      <c r="W43" s="75">
        <f>S43</f>
        <v>1115</v>
      </c>
      <c r="X43" s="40"/>
      <c r="Y43" s="40"/>
      <c r="Z43" s="47"/>
      <c r="AA43" s="48"/>
      <c r="AC43" s="54"/>
      <c r="AD43" s="54"/>
      <c r="AE43" s="54"/>
    </row>
    <row r="44" spans="2:31" ht="16.5" thickBot="1">
      <c r="B44" s="172" t="s">
        <v>6</v>
      </c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4"/>
      <c r="AC44" s="54"/>
      <c r="AD44" s="54"/>
      <c r="AE44" s="54"/>
    </row>
    <row r="45" ht="15">
      <c r="B45" s="66"/>
    </row>
    <row r="46" ht="15.75">
      <c r="B46" s="67"/>
    </row>
    <row r="47" ht="15.75">
      <c r="B47" s="67"/>
    </row>
    <row r="48" ht="15.75">
      <c r="B48" s="67"/>
    </row>
    <row r="49" ht="15.75">
      <c r="B49" s="67"/>
    </row>
    <row r="50" ht="15">
      <c r="B50" s="66"/>
    </row>
    <row r="51" spans="2:14" ht="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</row>
    <row r="52" ht="15.75">
      <c r="B52" s="67"/>
    </row>
    <row r="53" ht="15.75">
      <c r="B53" s="67"/>
    </row>
    <row r="54" ht="15.75">
      <c r="B54" s="67"/>
    </row>
  </sheetData>
  <sheetProtection/>
  <mergeCells count="47">
    <mergeCell ref="F4:V4"/>
    <mergeCell ref="F5:V5"/>
    <mergeCell ref="F6:V6"/>
    <mergeCell ref="F7:V7"/>
    <mergeCell ref="B9:B16"/>
    <mergeCell ref="C9:C16"/>
    <mergeCell ref="D9:D16"/>
    <mergeCell ref="E9:E16"/>
    <mergeCell ref="F9:F16"/>
    <mergeCell ref="G9:G16"/>
    <mergeCell ref="H9:K10"/>
    <mergeCell ref="L9:O10"/>
    <mergeCell ref="P9:Q13"/>
    <mergeCell ref="R9:S13"/>
    <mergeCell ref="T9:T16"/>
    <mergeCell ref="U9:U16"/>
    <mergeCell ref="P14:P16"/>
    <mergeCell ref="Q14:Q16"/>
    <mergeCell ref="R14:R16"/>
    <mergeCell ref="S14:S16"/>
    <mergeCell ref="V9:Y10"/>
    <mergeCell ref="Z9:AA10"/>
    <mergeCell ref="H11:I13"/>
    <mergeCell ref="J11:K13"/>
    <mergeCell ref="L11:M13"/>
    <mergeCell ref="N11:O13"/>
    <mergeCell ref="V11:V16"/>
    <mergeCell ref="W11:W16"/>
    <mergeCell ref="X11:X16"/>
    <mergeCell ref="Y11:Y16"/>
    <mergeCell ref="Z11:Z16"/>
    <mergeCell ref="AA11:AA16"/>
    <mergeCell ref="H14:H16"/>
    <mergeCell ref="I14:I16"/>
    <mergeCell ref="J14:J16"/>
    <mergeCell ref="K14:K16"/>
    <mergeCell ref="L14:L16"/>
    <mergeCell ref="M14:M16"/>
    <mergeCell ref="N14:N16"/>
    <mergeCell ref="O14:O16"/>
    <mergeCell ref="B42:E42"/>
    <mergeCell ref="B43:P43"/>
    <mergeCell ref="Q43:R43"/>
    <mergeCell ref="U43:V43"/>
    <mergeCell ref="B44:P44"/>
    <mergeCell ref="Q44:T44"/>
    <mergeCell ref="U44:AA4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54"/>
  <sheetViews>
    <sheetView zoomScale="60" zoomScaleNormal="60" zoomScalePageLayoutView="0" workbookViewId="0" topLeftCell="F11">
      <selection activeCell="J37" sqref="J37"/>
    </sheetView>
  </sheetViews>
  <sheetFormatPr defaultColWidth="9.00390625" defaultRowHeight="12.75"/>
  <cols>
    <col min="1" max="1" width="6.25390625" style="51" customWidth="1"/>
    <col min="2" max="2" width="5.625" style="51" customWidth="1"/>
    <col min="3" max="3" width="6.25390625" style="51" customWidth="1"/>
    <col min="4" max="4" width="9.125" style="51" customWidth="1"/>
    <col min="5" max="5" width="28.75390625" style="51" customWidth="1"/>
    <col min="6" max="6" width="11.75390625" style="51" customWidth="1"/>
    <col min="7" max="7" width="5.125" style="51" customWidth="1"/>
    <col min="8" max="8" width="5.875" style="51" bestFit="1" customWidth="1"/>
    <col min="9" max="9" width="6.00390625" style="51" bestFit="1" customWidth="1"/>
    <col min="10" max="10" width="9.375" style="51" customWidth="1"/>
    <col min="11" max="11" width="8.875" style="51" customWidth="1"/>
    <col min="12" max="13" width="8.375" style="51" bestFit="1" customWidth="1"/>
    <col min="14" max="14" width="9.125" style="51" customWidth="1"/>
    <col min="15" max="15" width="9.75390625" style="51" customWidth="1"/>
    <col min="16" max="16" width="7.25390625" style="51" customWidth="1"/>
    <col min="17" max="17" width="8.625" style="51" customWidth="1"/>
    <col min="18" max="18" width="11.625" style="89" customWidth="1"/>
    <col min="19" max="19" width="9.875" style="89" customWidth="1"/>
    <col min="20" max="20" width="11.00390625" style="51" customWidth="1"/>
    <col min="21" max="21" width="15.875" style="51" customWidth="1"/>
    <col min="22" max="22" width="13.625" style="51" bestFit="1" customWidth="1"/>
    <col min="23" max="23" width="7.875" style="51" customWidth="1"/>
    <col min="24" max="24" width="13.625" style="51" bestFit="1" customWidth="1"/>
    <col min="25" max="25" width="10.875" style="51" customWidth="1"/>
    <col min="26" max="26" width="12.125" style="51" customWidth="1"/>
    <col min="27" max="27" width="18.375" style="51" customWidth="1"/>
    <col min="28" max="16384" width="9.125" style="51" customWidth="1"/>
  </cols>
  <sheetData>
    <row r="1" spans="2:27" ht="15.75">
      <c r="B1" s="50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76"/>
      <c r="S1" s="76"/>
      <c r="T1" s="49"/>
      <c r="U1" s="50"/>
      <c r="V1" s="50"/>
      <c r="W1" s="50"/>
      <c r="X1" s="50"/>
      <c r="Y1" s="50"/>
      <c r="Z1" s="49"/>
      <c r="AA1" s="49"/>
    </row>
    <row r="2" spans="2:27" ht="15.75">
      <c r="B2" s="50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76"/>
      <c r="S2" s="76"/>
      <c r="T2" s="49"/>
      <c r="U2" s="50"/>
      <c r="V2" s="50"/>
      <c r="W2" s="50"/>
      <c r="X2" s="50"/>
      <c r="Y2" s="50"/>
      <c r="Z2" s="49"/>
      <c r="AA2" s="49"/>
    </row>
    <row r="3" spans="2:27" ht="15.75">
      <c r="B3" s="52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76"/>
      <c r="S3" s="76"/>
      <c r="T3" s="49"/>
      <c r="U3" s="49"/>
      <c r="V3" s="49"/>
      <c r="W3" s="49"/>
      <c r="X3" s="49"/>
      <c r="Y3" s="49"/>
      <c r="Z3" s="49"/>
      <c r="AA3" s="49"/>
    </row>
    <row r="4" spans="2:27" ht="15.75">
      <c r="B4" s="53"/>
      <c r="C4" s="49"/>
      <c r="D4" s="49"/>
      <c r="E4" s="49"/>
      <c r="F4" s="214" t="s">
        <v>0</v>
      </c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49"/>
      <c r="X4" s="49"/>
      <c r="Y4" s="49"/>
      <c r="Z4" s="49"/>
      <c r="AA4" s="49"/>
    </row>
    <row r="5" spans="2:27" ht="15.75">
      <c r="B5" s="53"/>
      <c r="C5" s="49"/>
      <c r="D5" s="49"/>
      <c r="E5" s="49"/>
      <c r="F5" s="214" t="s">
        <v>1</v>
      </c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49"/>
      <c r="X5" s="49"/>
      <c r="Y5" s="49"/>
      <c r="Z5" s="49"/>
      <c r="AA5" s="49"/>
    </row>
    <row r="6" spans="2:27" ht="15.75">
      <c r="B6" s="53"/>
      <c r="C6" s="49"/>
      <c r="D6" s="49"/>
      <c r="E6" s="49"/>
      <c r="F6" s="214" t="s">
        <v>67</v>
      </c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49"/>
      <c r="X6" s="49"/>
      <c r="Y6" s="49"/>
      <c r="Z6" s="49"/>
      <c r="AA6" s="49"/>
    </row>
    <row r="7" spans="2:27" ht="15.75">
      <c r="B7" s="53"/>
      <c r="C7" s="49"/>
      <c r="D7" s="49"/>
      <c r="E7" s="49"/>
      <c r="F7" s="214" t="s">
        <v>75</v>
      </c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49"/>
      <c r="X7" s="49"/>
      <c r="Y7" s="49"/>
      <c r="Z7" s="49"/>
      <c r="AA7" s="49"/>
    </row>
    <row r="8" spans="2:31" ht="16.5" thickBot="1">
      <c r="B8" s="52"/>
      <c r="C8" s="49"/>
      <c r="D8" s="49"/>
      <c r="E8" s="49"/>
      <c r="F8" s="49"/>
      <c r="G8" s="49"/>
      <c r="H8" s="49"/>
      <c r="I8" s="49"/>
      <c r="J8" s="49"/>
      <c r="K8" s="53"/>
      <c r="L8" s="49"/>
      <c r="M8" s="49"/>
      <c r="N8" s="49"/>
      <c r="O8" s="49"/>
      <c r="P8" s="49"/>
      <c r="Q8" s="49"/>
      <c r="R8" s="76"/>
      <c r="S8" s="76"/>
      <c r="T8" s="49"/>
      <c r="U8" s="49"/>
      <c r="V8" s="49"/>
      <c r="W8" s="49"/>
      <c r="X8" s="49"/>
      <c r="Y8" s="49"/>
      <c r="Z8" s="49"/>
      <c r="AA8" s="49"/>
      <c r="AC8" s="54"/>
      <c r="AD8" s="54"/>
      <c r="AE8" s="54"/>
    </row>
    <row r="9" spans="2:31" ht="12.75" customHeight="1">
      <c r="B9" s="208" t="s">
        <v>41</v>
      </c>
      <c r="C9" s="208" t="s">
        <v>40</v>
      </c>
      <c r="D9" s="208" t="s">
        <v>15</v>
      </c>
      <c r="E9" s="208" t="s">
        <v>14</v>
      </c>
      <c r="F9" s="208" t="s">
        <v>12</v>
      </c>
      <c r="G9" s="208" t="s">
        <v>42</v>
      </c>
      <c r="H9" s="190" t="s">
        <v>32</v>
      </c>
      <c r="I9" s="184"/>
      <c r="J9" s="184"/>
      <c r="K9" s="187"/>
      <c r="L9" s="190" t="s">
        <v>39</v>
      </c>
      <c r="M9" s="184"/>
      <c r="N9" s="184"/>
      <c r="O9" s="187"/>
      <c r="P9" s="190" t="s">
        <v>7</v>
      </c>
      <c r="Q9" s="187"/>
      <c r="R9" s="202" t="s">
        <v>44</v>
      </c>
      <c r="S9" s="203"/>
      <c r="T9" s="208" t="s">
        <v>45</v>
      </c>
      <c r="U9" s="190" t="s">
        <v>9</v>
      </c>
      <c r="V9" s="190" t="s">
        <v>29</v>
      </c>
      <c r="W9" s="184"/>
      <c r="X9" s="184"/>
      <c r="Y9" s="184"/>
      <c r="Z9" s="193" t="s">
        <v>46</v>
      </c>
      <c r="AA9" s="194"/>
      <c r="AC9" s="55"/>
      <c r="AD9" s="55"/>
      <c r="AE9" s="54"/>
    </row>
    <row r="10" spans="2:31" ht="18.75" customHeight="1" thickBot="1">
      <c r="B10" s="209"/>
      <c r="C10" s="209"/>
      <c r="D10" s="209"/>
      <c r="E10" s="209"/>
      <c r="F10" s="209"/>
      <c r="G10" s="209"/>
      <c r="H10" s="196"/>
      <c r="I10" s="186"/>
      <c r="J10" s="186"/>
      <c r="K10" s="189"/>
      <c r="L10" s="196"/>
      <c r="M10" s="186"/>
      <c r="N10" s="186"/>
      <c r="O10" s="189"/>
      <c r="P10" s="195"/>
      <c r="Q10" s="188"/>
      <c r="R10" s="204"/>
      <c r="S10" s="205"/>
      <c r="T10" s="209"/>
      <c r="U10" s="195"/>
      <c r="V10" s="191"/>
      <c r="W10" s="192"/>
      <c r="X10" s="192"/>
      <c r="Y10" s="192"/>
      <c r="Z10" s="177"/>
      <c r="AA10" s="180"/>
      <c r="AC10" s="55"/>
      <c r="AD10" s="55"/>
      <c r="AE10" s="54"/>
    </row>
    <row r="11" spans="2:31" ht="15">
      <c r="B11" s="209"/>
      <c r="C11" s="209"/>
      <c r="D11" s="209"/>
      <c r="E11" s="209"/>
      <c r="F11" s="209"/>
      <c r="G11" s="209"/>
      <c r="H11" s="190" t="s">
        <v>37</v>
      </c>
      <c r="I11" s="187"/>
      <c r="J11" s="190" t="s">
        <v>38</v>
      </c>
      <c r="K11" s="187"/>
      <c r="L11" s="190" t="s">
        <v>37</v>
      </c>
      <c r="M11" s="187"/>
      <c r="N11" s="190" t="s">
        <v>38</v>
      </c>
      <c r="O11" s="187"/>
      <c r="P11" s="195"/>
      <c r="Q11" s="188"/>
      <c r="R11" s="204"/>
      <c r="S11" s="205"/>
      <c r="T11" s="209"/>
      <c r="U11" s="195"/>
      <c r="V11" s="176" t="s">
        <v>30</v>
      </c>
      <c r="W11" s="198" t="s">
        <v>31</v>
      </c>
      <c r="X11" s="198" t="s">
        <v>64</v>
      </c>
      <c r="Y11" s="200" t="s">
        <v>65</v>
      </c>
      <c r="Z11" s="175" t="s">
        <v>37</v>
      </c>
      <c r="AA11" s="178" t="s">
        <v>38</v>
      </c>
      <c r="AC11" s="55"/>
      <c r="AD11" s="55"/>
      <c r="AE11" s="54"/>
    </row>
    <row r="12" spans="2:31" ht="15">
      <c r="B12" s="209"/>
      <c r="C12" s="209"/>
      <c r="D12" s="209"/>
      <c r="E12" s="209"/>
      <c r="F12" s="209"/>
      <c r="G12" s="209"/>
      <c r="H12" s="195"/>
      <c r="I12" s="188"/>
      <c r="J12" s="195"/>
      <c r="K12" s="188"/>
      <c r="L12" s="195"/>
      <c r="M12" s="188"/>
      <c r="N12" s="195"/>
      <c r="O12" s="188"/>
      <c r="P12" s="195"/>
      <c r="Q12" s="188"/>
      <c r="R12" s="204"/>
      <c r="S12" s="205"/>
      <c r="T12" s="209"/>
      <c r="U12" s="195"/>
      <c r="V12" s="176"/>
      <c r="W12" s="198"/>
      <c r="X12" s="198"/>
      <c r="Y12" s="200"/>
      <c r="Z12" s="176"/>
      <c r="AA12" s="179"/>
      <c r="AC12" s="55"/>
      <c r="AD12" s="55"/>
      <c r="AE12" s="54"/>
    </row>
    <row r="13" spans="2:31" ht="21.75" customHeight="1" thickBot="1">
      <c r="B13" s="209"/>
      <c r="C13" s="209"/>
      <c r="D13" s="209"/>
      <c r="E13" s="209"/>
      <c r="F13" s="209"/>
      <c r="G13" s="209"/>
      <c r="H13" s="196"/>
      <c r="I13" s="189"/>
      <c r="J13" s="196"/>
      <c r="K13" s="189"/>
      <c r="L13" s="196"/>
      <c r="M13" s="189"/>
      <c r="N13" s="196"/>
      <c r="O13" s="189"/>
      <c r="P13" s="196"/>
      <c r="Q13" s="189"/>
      <c r="R13" s="206"/>
      <c r="S13" s="207"/>
      <c r="T13" s="209"/>
      <c r="U13" s="195"/>
      <c r="V13" s="176"/>
      <c r="W13" s="198"/>
      <c r="X13" s="198"/>
      <c r="Y13" s="200"/>
      <c r="Z13" s="176"/>
      <c r="AA13" s="179"/>
      <c r="AC13" s="55"/>
      <c r="AD13" s="55"/>
      <c r="AE13" s="54"/>
    </row>
    <row r="14" spans="2:31" ht="15">
      <c r="B14" s="209"/>
      <c r="C14" s="209"/>
      <c r="D14" s="209"/>
      <c r="E14" s="209"/>
      <c r="F14" s="209"/>
      <c r="G14" s="209"/>
      <c r="H14" s="181" t="s">
        <v>2</v>
      </c>
      <c r="I14" s="184" t="s">
        <v>3</v>
      </c>
      <c r="J14" s="181" t="s">
        <v>2</v>
      </c>
      <c r="K14" s="187" t="s">
        <v>3</v>
      </c>
      <c r="L14" s="181" t="s">
        <v>2</v>
      </c>
      <c r="M14" s="187" t="s">
        <v>3</v>
      </c>
      <c r="N14" s="181" t="s">
        <v>2</v>
      </c>
      <c r="O14" s="187" t="s">
        <v>3</v>
      </c>
      <c r="P14" s="181" t="s">
        <v>37</v>
      </c>
      <c r="Q14" s="187" t="s">
        <v>43</v>
      </c>
      <c r="R14" s="211" t="s">
        <v>37</v>
      </c>
      <c r="S14" s="203" t="s">
        <v>43</v>
      </c>
      <c r="T14" s="209"/>
      <c r="U14" s="195"/>
      <c r="V14" s="176"/>
      <c r="W14" s="198"/>
      <c r="X14" s="198"/>
      <c r="Y14" s="200"/>
      <c r="Z14" s="176"/>
      <c r="AA14" s="179"/>
      <c r="AC14" s="55"/>
      <c r="AD14" s="55"/>
      <c r="AE14" s="54"/>
    </row>
    <row r="15" spans="2:31" ht="15">
      <c r="B15" s="209"/>
      <c r="C15" s="209"/>
      <c r="D15" s="209"/>
      <c r="E15" s="209"/>
      <c r="F15" s="209"/>
      <c r="G15" s="209"/>
      <c r="H15" s="182"/>
      <c r="I15" s="185"/>
      <c r="J15" s="182"/>
      <c r="K15" s="188"/>
      <c r="L15" s="182"/>
      <c r="M15" s="188"/>
      <c r="N15" s="182"/>
      <c r="O15" s="188"/>
      <c r="P15" s="182"/>
      <c r="Q15" s="188"/>
      <c r="R15" s="212"/>
      <c r="S15" s="205"/>
      <c r="T15" s="209"/>
      <c r="U15" s="195"/>
      <c r="V15" s="176"/>
      <c r="W15" s="198"/>
      <c r="X15" s="198"/>
      <c r="Y15" s="200"/>
      <c r="Z15" s="176"/>
      <c r="AA15" s="179"/>
      <c r="AC15" s="55"/>
      <c r="AD15" s="55"/>
      <c r="AE15" s="54"/>
    </row>
    <row r="16" spans="2:31" ht="23.25" customHeight="1" thickBot="1">
      <c r="B16" s="210"/>
      <c r="C16" s="210"/>
      <c r="D16" s="210"/>
      <c r="E16" s="210"/>
      <c r="F16" s="210"/>
      <c r="G16" s="209"/>
      <c r="H16" s="183"/>
      <c r="I16" s="186"/>
      <c r="J16" s="183"/>
      <c r="K16" s="189"/>
      <c r="L16" s="183"/>
      <c r="M16" s="189"/>
      <c r="N16" s="183"/>
      <c r="O16" s="189"/>
      <c r="P16" s="183"/>
      <c r="Q16" s="189"/>
      <c r="R16" s="213"/>
      <c r="S16" s="207"/>
      <c r="T16" s="210"/>
      <c r="U16" s="196"/>
      <c r="V16" s="197"/>
      <c r="W16" s="199"/>
      <c r="X16" s="199"/>
      <c r="Y16" s="201"/>
      <c r="Z16" s="177"/>
      <c r="AA16" s="180"/>
      <c r="AC16" s="55"/>
      <c r="AD16" s="55"/>
      <c r="AE16" s="54"/>
    </row>
    <row r="17" spans="2:31" ht="16.5" thickBot="1">
      <c r="B17" s="17">
        <v>1</v>
      </c>
      <c r="C17" s="17">
        <v>2</v>
      </c>
      <c r="D17" s="20">
        <v>3</v>
      </c>
      <c r="E17" s="17">
        <v>4</v>
      </c>
      <c r="F17" s="20">
        <v>5</v>
      </c>
      <c r="G17" s="17">
        <v>6</v>
      </c>
      <c r="H17" s="23">
        <v>7</v>
      </c>
      <c r="I17" s="20">
        <v>8</v>
      </c>
      <c r="J17" s="19">
        <v>9</v>
      </c>
      <c r="K17" s="18">
        <v>10</v>
      </c>
      <c r="L17" s="19">
        <v>11</v>
      </c>
      <c r="M17" s="18">
        <v>12</v>
      </c>
      <c r="N17" s="19">
        <v>13</v>
      </c>
      <c r="O17" s="18">
        <v>14</v>
      </c>
      <c r="P17" s="19">
        <v>15</v>
      </c>
      <c r="Q17" s="18">
        <v>16</v>
      </c>
      <c r="R17" s="77">
        <v>17</v>
      </c>
      <c r="S17" s="78">
        <v>18</v>
      </c>
      <c r="T17" s="17">
        <v>19</v>
      </c>
      <c r="U17" s="20">
        <v>20</v>
      </c>
      <c r="V17" s="19">
        <v>21</v>
      </c>
      <c r="W17" s="41">
        <v>22</v>
      </c>
      <c r="X17" s="41">
        <v>23</v>
      </c>
      <c r="Y17" s="44">
        <v>24</v>
      </c>
      <c r="Z17" s="19">
        <v>25</v>
      </c>
      <c r="AA17" s="42">
        <v>26</v>
      </c>
      <c r="AC17" s="54"/>
      <c r="AD17" s="55"/>
      <c r="AE17" s="54"/>
    </row>
    <row r="18" spans="2:31" ht="16.5" thickBot="1">
      <c r="B18" s="7">
        <v>1</v>
      </c>
      <c r="C18" s="7">
        <v>504</v>
      </c>
      <c r="D18" s="6">
        <v>70</v>
      </c>
      <c r="E18" s="21" t="s">
        <v>53</v>
      </c>
      <c r="F18" s="6" t="s">
        <v>20</v>
      </c>
      <c r="G18" s="7">
        <v>28</v>
      </c>
      <c r="H18" s="6">
        <v>96</v>
      </c>
      <c r="I18" s="11">
        <f aca="true" t="shared" si="0" ref="I18:I41">H18</f>
        <v>96</v>
      </c>
      <c r="J18" s="16">
        <f>H18+'с 1 по 30 января'!I18</f>
        <v>188</v>
      </c>
      <c r="K18" s="11">
        <f aca="true" t="shared" si="1" ref="K18:K41">J18</f>
        <v>188</v>
      </c>
      <c r="L18" s="9">
        <f aca="true" t="shared" si="2" ref="L18:L41">I18*D18</f>
        <v>6720</v>
      </c>
      <c r="M18" s="11">
        <f aca="true" t="shared" si="3" ref="M18:M41">L18</f>
        <v>6720</v>
      </c>
      <c r="N18" s="16">
        <f>J18*D18</f>
        <v>13160</v>
      </c>
      <c r="O18" s="11">
        <f aca="true" t="shared" si="4" ref="O18:O41">K18*D18</f>
        <v>13160</v>
      </c>
      <c r="P18" s="9">
        <v>734</v>
      </c>
      <c r="Q18" s="12">
        <f>P18+'с 1 по 30 января'!P18</f>
        <v>1414</v>
      </c>
      <c r="R18" s="79">
        <f aca="true" t="shared" si="5" ref="R18:R41">P18/(H18*G18)</f>
        <v>0.27306547619047616</v>
      </c>
      <c r="S18" s="80">
        <f aca="true" t="shared" si="6" ref="S18:S41">Q18/(K18*G18)</f>
        <v>0.26861702127659576</v>
      </c>
      <c r="T18" s="6">
        <v>49.81</v>
      </c>
      <c r="U18" s="43">
        <f aca="true" t="shared" si="7" ref="U18:U41">V18+W18+X18+Y18</f>
        <v>137690.4</v>
      </c>
      <c r="V18" s="69">
        <v>47262.2</v>
      </c>
      <c r="W18" s="91"/>
      <c r="X18" s="91">
        <v>90428.2</v>
      </c>
      <c r="Y18" s="70"/>
      <c r="Z18" s="45">
        <f aca="true" t="shared" si="8" ref="Z18:Z41">T18*M18</f>
        <v>334723.2</v>
      </c>
      <c r="AA18" s="46">
        <f>Z18+'с 1 по 30 января'!Z18</f>
        <v>655499.6000000001</v>
      </c>
      <c r="AC18" s="54"/>
      <c r="AD18" s="54"/>
      <c r="AE18" s="54"/>
    </row>
    <row r="19" spans="2:31" ht="16.5" thickBot="1">
      <c r="B19" s="8">
        <v>2</v>
      </c>
      <c r="C19" s="8">
        <v>506</v>
      </c>
      <c r="D19" s="24">
        <v>89</v>
      </c>
      <c r="E19" s="22" t="s">
        <v>52</v>
      </c>
      <c r="F19" s="24" t="s">
        <v>20</v>
      </c>
      <c r="G19" s="8">
        <v>28</v>
      </c>
      <c r="H19" s="6">
        <v>28</v>
      </c>
      <c r="I19" s="15">
        <f t="shared" si="0"/>
        <v>28</v>
      </c>
      <c r="J19" s="16">
        <f>H19+'с 1 по 30 января'!I19</f>
        <v>60</v>
      </c>
      <c r="K19" s="11">
        <f t="shared" si="1"/>
        <v>60</v>
      </c>
      <c r="L19" s="9">
        <f t="shared" si="2"/>
        <v>2492</v>
      </c>
      <c r="M19" s="15">
        <f t="shared" si="3"/>
        <v>2492</v>
      </c>
      <c r="N19" s="16">
        <f>J19*D19</f>
        <v>5340</v>
      </c>
      <c r="O19" s="11">
        <f t="shared" si="4"/>
        <v>5340</v>
      </c>
      <c r="P19" s="9">
        <v>222</v>
      </c>
      <c r="Q19" s="12">
        <f>P19+'с 1 по 30 января'!P19</f>
        <v>376</v>
      </c>
      <c r="R19" s="81">
        <f t="shared" si="5"/>
        <v>0.28316326530612246</v>
      </c>
      <c r="S19" s="82">
        <f t="shared" si="6"/>
        <v>0.22380952380952382</v>
      </c>
      <c r="T19" s="6">
        <v>49.81</v>
      </c>
      <c r="U19" s="13">
        <f t="shared" si="7"/>
        <v>48701.920000000006</v>
      </c>
      <c r="V19" s="71">
        <v>14658.36</v>
      </c>
      <c r="W19" s="72"/>
      <c r="X19" s="72">
        <v>32060.44</v>
      </c>
      <c r="Y19" s="73">
        <v>1983.12</v>
      </c>
      <c r="Z19" s="9">
        <f t="shared" si="8"/>
        <v>124126.52</v>
      </c>
      <c r="AA19" s="46">
        <f>Z19+'с 1 по 30 января'!Z19</f>
        <v>265985.4</v>
      </c>
      <c r="AC19" s="56"/>
      <c r="AD19" s="54"/>
      <c r="AE19" s="54"/>
    </row>
    <row r="20" spans="2:31" ht="32.25" thickBot="1">
      <c r="B20" s="97">
        <v>3</v>
      </c>
      <c r="C20" s="97">
        <v>510</v>
      </c>
      <c r="D20" s="98">
        <v>210</v>
      </c>
      <c r="E20" s="99" t="s">
        <v>66</v>
      </c>
      <c r="F20" s="6" t="s">
        <v>20</v>
      </c>
      <c r="G20" s="8">
        <v>28</v>
      </c>
      <c r="H20" s="6"/>
      <c r="I20" s="15">
        <f t="shared" si="0"/>
        <v>0</v>
      </c>
      <c r="J20" s="16">
        <f>H20+'с 1 по 30 января'!I20</f>
        <v>0</v>
      </c>
      <c r="K20" s="11">
        <f t="shared" si="1"/>
        <v>0</v>
      </c>
      <c r="L20" s="9">
        <f t="shared" si="2"/>
        <v>0</v>
      </c>
      <c r="M20" s="15">
        <f t="shared" si="3"/>
        <v>0</v>
      </c>
      <c r="N20" s="16">
        <f>J20*D20</f>
        <v>0</v>
      </c>
      <c r="O20" s="11">
        <f t="shared" si="4"/>
        <v>0</v>
      </c>
      <c r="P20" s="9"/>
      <c r="Q20" s="12">
        <f>P20+'с 1 по 30 января'!P20</f>
        <v>0</v>
      </c>
      <c r="R20" s="81" t="e">
        <f t="shared" si="5"/>
        <v>#DIV/0!</v>
      </c>
      <c r="S20" s="82" t="e">
        <f t="shared" si="6"/>
        <v>#DIV/0!</v>
      </c>
      <c r="T20" s="6">
        <v>49.81</v>
      </c>
      <c r="U20" s="13">
        <f t="shared" si="7"/>
        <v>0</v>
      </c>
      <c r="V20" s="71"/>
      <c r="W20" s="72"/>
      <c r="X20" s="72"/>
      <c r="Y20" s="73"/>
      <c r="Z20" s="9">
        <f t="shared" si="8"/>
        <v>0</v>
      </c>
      <c r="AA20" s="46">
        <f>Z20+'с 1 по 30 января'!Z20</f>
        <v>0</v>
      </c>
      <c r="AC20" s="56"/>
      <c r="AD20" s="54"/>
      <c r="AE20" s="54"/>
    </row>
    <row r="21" spans="2:31" ht="32.25" thickBot="1">
      <c r="B21" s="7">
        <v>4</v>
      </c>
      <c r="C21" s="7">
        <v>107</v>
      </c>
      <c r="D21" s="6">
        <v>56</v>
      </c>
      <c r="E21" s="21" t="s">
        <v>22</v>
      </c>
      <c r="F21" s="6" t="s">
        <v>21</v>
      </c>
      <c r="G21" s="8">
        <v>33</v>
      </c>
      <c r="H21" s="6">
        <v>68</v>
      </c>
      <c r="I21" s="15">
        <f t="shared" si="0"/>
        <v>68</v>
      </c>
      <c r="J21" s="16">
        <f>H21+'с 1 по 30 января'!I21</f>
        <v>128</v>
      </c>
      <c r="K21" s="11">
        <f t="shared" si="1"/>
        <v>128</v>
      </c>
      <c r="L21" s="9">
        <f t="shared" si="2"/>
        <v>3808</v>
      </c>
      <c r="M21" s="15">
        <f t="shared" si="3"/>
        <v>3808</v>
      </c>
      <c r="N21" s="16">
        <f aca="true" t="shared" si="9" ref="N21:N41">J21*D21</f>
        <v>7168</v>
      </c>
      <c r="O21" s="11">
        <f t="shared" si="4"/>
        <v>7168</v>
      </c>
      <c r="P21" s="9">
        <v>753</v>
      </c>
      <c r="Q21" s="12">
        <f>P21+'с 1 по 30 января'!P21</f>
        <v>1241</v>
      </c>
      <c r="R21" s="81">
        <f t="shared" si="5"/>
        <v>0.3355614973262032</v>
      </c>
      <c r="S21" s="82">
        <f t="shared" si="6"/>
        <v>0.2937973484848485</v>
      </c>
      <c r="T21" s="6">
        <v>49.81</v>
      </c>
      <c r="U21" s="13">
        <f t="shared" si="7"/>
        <v>52470.19</v>
      </c>
      <c r="V21" s="71">
        <v>31670.49</v>
      </c>
      <c r="W21" s="72"/>
      <c r="X21" s="72">
        <v>20799.7</v>
      </c>
      <c r="Y21" s="73"/>
      <c r="Z21" s="9">
        <f t="shared" si="8"/>
        <v>189676.48</v>
      </c>
      <c r="AA21" s="46">
        <f>Z21+'с 1 по 30 января'!Z21</f>
        <v>357038.08</v>
      </c>
      <c r="AC21" s="56"/>
      <c r="AD21" s="54"/>
      <c r="AE21" s="54"/>
    </row>
    <row r="22" spans="2:31" ht="32.25" thickBot="1">
      <c r="B22" s="7">
        <v>5</v>
      </c>
      <c r="C22" s="7" t="s">
        <v>33</v>
      </c>
      <c r="D22" s="6">
        <v>51</v>
      </c>
      <c r="E22" s="21" t="s">
        <v>23</v>
      </c>
      <c r="F22" s="6" t="s">
        <v>24</v>
      </c>
      <c r="G22" s="8">
        <v>33</v>
      </c>
      <c r="H22" s="6">
        <v>28</v>
      </c>
      <c r="I22" s="15">
        <f t="shared" si="0"/>
        <v>28</v>
      </c>
      <c r="J22" s="16">
        <f>H22+'с 1 по 30 января'!I22</f>
        <v>60</v>
      </c>
      <c r="K22" s="11">
        <f t="shared" si="1"/>
        <v>60</v>
      </c>
      <c r="L22" s="9">
        <f t="shared" si="2"/>
        <v>1428</v>
      </c>
      <c r="M22" s="15">
        <f t="shared" si="3"/>
        <v>1428</v>
      </c>
      <c r="N22" s="16">
        <f t="shared" si="9"/>
        <v>3060</v>
      </c>
      <c r="O22" s="11">
        <f t="shared" si="4"/>
        <v>3060</v>
      </c>
      <c r="P22" s="9">
        <v>307</v>
      </c>
      <c r="Q22" s="12">
        <f>P22+'с 1 по 30 января'!P22</f>
        <v>584</v>
      </c>
      <c r="R22" s="81">
        <f t="shared" si="5"/>
        <v>0.33225108225108224</v>
      </c>
      <c r="S22" s="82">
        <f t="shared" si="6"/>
        <v>0.29494949494949496</v>
      </c>
      <c r="T22" s="6">
        <v>49.81</v>
      </c>
      <c r="U22" s="13">
        <f t="shared" si="7"/>
        <v>48789.67</v>
      </c>
      <c r="V22" s="71">
        <v>17037.65</v>
      </c>
      <c r="W22" s="72"/>
      <c r="X22" s="72">
        <v>31752.02</v>
      </c>
      <c r="Y22" s="73"/>
      <c r="Z22" s="9">
        <f t="shared" si="8"/>
        <v>71128.68000000001</v>
      </c>
      <c r="AA22" s="46">
        <f>Z22+'с 1 по 30 января'!Z22</f>
        <v>152418.6</v>
      </c>
      <c r="AC22" s="56"/>
      <c r="AD22" s="54"/>
      <c r="AE22" s="54"/>
    </row>
    <row r="23" spans="2:31" ht="16.5" thickBot="1">
      <c r="B23" s="8">
        <v>6</v>
      </c>
      <c r="C23" s="8">
        <v>109</v>
      </c>
      <c r="D23" s="24">
        <v>33</v>
      </c>
      <c r="E23" s="21" t="s">
        <v>51</v>
      </c>
      <c r="F23" s="6" t="s">
        <v>20</v>
      </c>
      <c r="G23" s="8">
        <v>37</v>
      </c>
      <c r="H23" s="6">
        <v>96</v>
      </c>
      <c r="I23" s="15">
        <f t="shared" si="0"/>
        <v>96</v>
      </c>
      <c r="J23" s="16">
        <f>H23+'с 1 по 30 января'!I23</f>
        <v>188</v>
      </c>
      <c r="K23" s="11">
        <f t="shared" si="1"/>
        <v>188</v>
      </c>
      <c r="L23" s="9">
        <f t="shared" si="2"/>
        <v>3168</v>
      </c>
      <c r="M23" s="15">
        <f t="shared" si="3"/>
        <v>3168</v>
      </c>
      <c r="N23" s="16">
        <f t="shared" si="9"/>
        <v>6204</v>
      </c>
      <c r="O23" s="11">
        <f t="shared" si="4"/>
        <v>6204</v>
      </c>
      <c r="P23" s="10">
        <v>950</v>
      </c>
      <c r="Q23" s="12">
        <f>P23+'с 1 по 30 января'!P23</f>
        <v>1710</v>
      </c>
      <c r="R23" s="81">
        <f t="shared" si="5"/>
        <v>0.26745495495495497</v>
      </c>
      <c r="S23" s="82">
        <f t="shared" si="6"/>
        <v>0.245830937320299</v>
      </c>
      <c r="T23" s="6">
        <v>49.81</v>
      </c>
      <c r="U23" s="13">
        <f t="shared" si="7"/>
        <v>50547.49</v>
      </c>
      <c r="V23" s="71">
        <v>36956.77</v>
      </c>
      <c r="W23" s="72"/>
      <c r="X23" s="72">
        <v>13401.96</v>
      </c>
      <c r="Y23" s="73">
        <v>188.76</v>
      </c>
      <c r="Z23" s="9">
        <f t="shared" si="8"/>
        <v>157798.08000000002</v>
      </c>
      <c r="AA23" s="46">
        <f>Z23+'с 1 по 30 января'!Z23</f>
        <v>309021.24</v>
      </c>
      <c r="AC23" s="56"/>
      <c r="AD23" s="54"/>
      <c r="AE23" s="54"/>
    </row>
    <row r="24" spans="2:31" ht="16.5" thickBot="1">
      <c r="B24" s="100">
        <v>7</v>
      </c>
      <c r="C24" s="100">
        <v>508</v>
      </c>
      <c r="D24" s="101">
        <v>225</v>
      </c>
      <c r="E24" s="99" t="s">
        <v>49</v>
      </c>
      <c r="F24" s="6" t="s">
        <v>20</v>
      </c>
      <c r="G24" s="8">
        <v>28</v>
      </c>
      <c r="H24" s="26"/>
      <c r="I24" s="27">
        <f t="shared" si="0"/>
        <v>0</v>
      </c>
      <c r="J24" s="16">
        <f>H24+'с 1 по 30 января'!I24</f>
        <v>0</v>
      </c>
      <c r="K24" s="11">
        <f t="shared" si="1"/>
        <v>0</v>
      </c>
      <c r="L24" s="9">
        <f t="shared" si="2"/>
        <v>0</v>
      </c>
      <c r="M24" s="15">
        <f t="shared" si="3"/>
        <v>0</v>
      </c>
      <c r="N24" s="16">
        <f t="shared" si="9"/>
        <v>0</v>
      </c>
      <c r="O24" s="11">
        <f t="shared" si="4"/>
        <v>0</v>
      </c>
      <c r="P24" s="10"/>
      <c r="Q24" s="12">
        <f>P24+'с 1 по 30 января'!P24</f>
        <v>0</v>
      </c>
      <c r="R24" s="81" t="e">
        <f t="shared" si="5"/>
        <v>#DIV/0!</v>
      </c>
      <c r="S24" s="82" t="e">
        <f t="shared" si="6"/>
        <v>#DIV/0!</v>
      </c>
      <c r="T24" s="6">
        <v>49.81</v>
      </c>
      <c r="U24" s="13">
        <f t="shared" si="7"/>
        <v>0</v>
      </c>
      <c r="V24" s="71"/>
      <c r="W24" s="72"/>
      <c r="X24" s="72"/>
      <c r="Y24" s="73"/>
      <c r="Z24" s="9">
        <f t="shared" si="8"/>
        <v>0</v>
      </c>
      <c r="AA24" s="46">
        <f>Z24+'с 1 по 30 января'!Z24</f>
        <v>0</v>
      </c>
      <c r="AC24" s="56"/>
      <c r="AD24" s="54"/>
      <c r="AE24" s="54"/>
    </row>
    <row r="25" spans="2:31" ht="16.5" thickBot="1">
      <c r="B25" s="100">
        <v>8</v>
      </c>
      <c r="C25" s="100">
        <v>511</v>
      </c>
      <c r="D25" s="101">
        <v>275</v>
      </c>
      <c r="E25" s="99" t="s">
        <v>35</v>
      </c>
      <c r="F25" s="6" t="s">
        <v>36</v>
      </c>
      <c r="G25" s="8">
        <v>28</v>
      </c>
      <c r="H25" s="26"/>
      <c r="I25" s="27">
        <f t="shared" si="0"/>
        <v>0</v>
      </c>
      <c r="J25" s="16">
        <f>H25+'с 1 по 30 января'!I25</f>
        <v>0</v>
      </c>
      <c r="K25" s="11">
        <f t="shared" si="1"/>
        <v>0</v>
      </c>
      <c r="L25" s="9">
        <f t="shared" si="2"/>
        <v>0</v>
      </c>
      <c r="M25" s="15">
        <f t="shared" si="3"/>
        <v>0</v>
      </c>
      <c r="N25" s="16">
        <f t="shared" si="9"/>
        <v>0</v>
      </c>
      <c r="O25" s="11">
        <f t="shared" si="4"/>
        <v>0</v>
      </c>
      <c r="P25" s="10"/>
      <c r="Q25" s="12">
        <f>P25+'с 1 по 30 января'!P25</f>
        <v>0</v>
      </c>
      <c r="R25" s="81" t="e">
        <f t="shared" si="5"/>
        <v>#DIV/0!</v>
      </c>
      <c r="S25" s="82" t="e">
        <f t="shared" si="6"/>
        <v>#DIV/0!</v>
      </c>
      <c r="T25" s="6">
        <v>49.81</v>
      </c>
      <c r="U25" s="13">
        <f t="shared" si="7"/>
        <v>0</v>
      </c>
      <c r="V25" s="71"/>
      <c r="W25" s="72"/>
      <c r="X25" s="72"/>
      <c r="Y25" s="73"/>
      <c r="Z25" s="9">
        <f t="shared" si="8"/>
        <v>0</v>
      </c>
      <c r="AA25" s="46">
        <f>Z25+'с 1 по 30 января'!Z25</f>
        <v>0</v>
      </c>
      <c r="AC25" s="56"/>
      <c r="AD25" s="54"/>
      <c r="AE25" s="54"/>
    </row>
    <row r="26" spans="2:31" ht="16.5" thickBot="1">
      <c r="B26" s="8">
        <v>9</v>
      </c>
      <c r="C26" s="8">
        <v>509</v>
      </c>
      <c r="D26" s="24">
        <v>144</v>
      </c>
      <c r="E26" s="21" t="s">
        <v>50</v>
      </c>
      <c r="F26" s="6" t="s">
        <v>27</v>
      </c>
      <c r="G26" s="8">
        <v>28</v>
      </c>
      <c r="H26" s="26">
        <v>26</v>
      </c>
      <c r="I26" s="27">
        <f t="shared" si="0"/>
        <v>26</v>
      </c>
      <c r="J26" s="16">
        <f>H26+'с 1 по 30 января'!I26</f>
        <v>50</v>
      </c>
      <c r="K26" s="11">
        <f t="shared" si="1"/>
        <v>50</v>
      </c>
      <c r="L26" s="9">
        <f t="shared" si="2"/>
        <v>3744</v>
      </c>
      <c r="M26" s="15">
        <f t="shared" si="3"/>
        <v>3744</v>
      </c>
      <c r="N26" s="16">
        <f t="shared" si="9"/>
        <v>7200</v>
      </c>
      <c r="O26" s="11">
        <f t="shared" si="4"/>
        <v>7200</v>
      </c>
      <c r="P26" s="10">
        <v>113</v>
      </c>
      <c r="Q26" s="12">
        <f>P26+'с 1 по 30 января'!P26</f>
        <v>224</v>
      </c>
      <c r="R26" s="81">
        <f t="shared" si="5"/>
        <v>0.15521978021978022</v>
      </c>
      <c r="S26" s="82">
        <f t="shared" si="6"/>
        <v>0.16</v>
      </c>
      <c r="T26" s="6">
        <v>49.81</v>
      </c>
      <c r="U26" s="13">
        <f t="shared" si="7"/>
        <v>48204.270000000004</v>
      </c>
      <c r="V26" s="71">
        <v>10899.87</v>
      </c>
      <c r="W26" s="72"/>
      <c r="X26" s="72">
        <v>37037.94</v>
      </c>
      <c r="Y26" s="73">
        <v>266.46</v>
      </c>
      <c r="Z26" s="9">
        <f t="shared" si="8"/>
        <v>186488.64</v>
      </c>
      <c r="AA26" s="46">
        <f>Z26+'с 1 по 30 января'!Z26</f>
        <v>358632</v>
      </c>
      <c r="AC26" s="56"/>
      <c r="AD26" s="54"/>
      <c r="AE26" s="54"/>
    </row>
    <row r="27" spans="2:31" ht="32.25" thickBot="1">
      <c r="B27" s="8">
        <v>10</v>
      </c>
      <c r="C27" s="8">
        <v>507</v>
      </c>
      <c r="D27" s="24">
        <v>105</v>
      </c>
      <c r="E27" s="21" t="s">
        <v>54</v>
      </c>
      <c r="F27" s="6" t="s">
        <v>25</v>
      </c>
      <c r="G27" s="8">
        <v>20</v>
      </c>
      <c r="H27" s="26">
        <v>52</v>
      </c>
      <c r="I27" s="27">
        <f t="shared" si="0"/>
        <v>52</v>
      </c>
      <c r="J27" s="16">
        <f>H27+'с 1 по 30 января'!I27</f>
        <v>100</v>
      </c>
      <c r="K27" s="11">
        <f t="shared" si="1"/>
        <v>100</v>
      </c>
      <c r="L27" s="9">
        <f t="shared" si="2"/>
        <v>5460</v>
      </c>
      <c r="M27" s="15">
        <f t="shared" si="3"/>
        <v>5460</v>
      </c>
      <c r="N27" s="16">
        <f t="shared" si="9"/>
        <v>10500</v>
      </c>
      <c r="O27" s="11">
        <f t="shared" si="4"/>
        <v>10500</v>
      </c>
      <c r="P27" s="10">
        <v>196</v>
      </c>
      <c r="Q27" s="12">
        <f>P27+'с 1 по 30 января'!P27</f>
        <v>329</v>
      </c>
      <c r="R27" s="81">
        <f t="shared" si="5"/>
        <v>0.18846153846153846</v>
      </c>
      <c r="S27" s="82">
        <f t="shared" si="6"/>
        <v>0.1645</v>
      </c>
      <c r="T27" s="6">
        <v>49.81</v>
      </c>
      <c r="U27" s="13">
        <f t="shared" si="7"/>
        <v>43910.2</v>
      </c>
      <c r="V27" s="71">
        <v>22298.5</v>
      </c>
      <c r="W27" s="72"/>
      <c r="X27" s="72">
        <v>21611.7</v>
      </c>
      <c r="Y27" s="73"/>
      <c r="Z27" s="9">
        <f t="shared" si="8"/>
        <v>271962.60000000003</v>
      </c>
      <c r="AA27" s="46">
        <f>Z27+'с 1 по 30 января'!Z27</f>
        <v>523005.00000000006</v>
      </c>
      <c r="AC27" s="56"/>
      <c r="AD27" s="54"/>
      <c r="AE27" s="54"/>
    </row>
    <row r="28" spans="2:31" ht="16.5" thickBot="1">
      <c r="B28" s="8">
        <v>11</v>
      </c>
      <c r="C28" s="8">
        <v>101</v>
      </c>
      <c r="D28" s="24">
        <v>18</v>
      </c>
      <c r="E28" s="21" t="s">
        <v>48</v>
      </c>
      <c r="F28" s="6" t="s">
        <v>20</v>
      </c>
      <c r="G28" s="8">
        <v>37</v>
      </c>
      <c r="H28" s="6"/>
      <c r="I28" s="15">
        <f t="shared" si="0"/>
        <v>0</v>
      </c>
      <c r="J28" s="16">
        <f>H28+'с 1 по 30 января'!I28</f>
        <v>0</v>
      </c>
      <c r="K28" s="11">
        <f t="shared" si="1"/>
        <v>0</v>
      </c>
      <c r="L28" s="9">
        <f t="shared" si="2"/>
        <v>0</v>
      </c>
      <c r="M28" s="15">
        <f t="shared" si="3"/>
        <v>0</v>
      </c>
      <c r="N28" s="16">
        <f t="shared" si="9"/>
        <v>0</v>
      </c>
      <c r="O28" s="11">
        <f t="shared" si="4"/>
        <v>0</v>
      </c>
      <c r="P28" s="10"/>
      <c r="Q28" s="12">
        <f>P28+'с 1 по 30 января'!P28</f>
        <v>0</v>
      </c>
      <c r="R28" s="81" t="e">
        <f t="shared" si="5"/>
        <v>#DIV/0!</v>
      </c>
      <c r="S28" s="82" t="e">
        <f t="shared" si="6"/>
        <v>#DIV/0!</v>
      </c>
      <c r="T28" s="6">
        <v>49.81</v>
      </c>
      <c r="U28" s="13">
        <f t="shared" si="7"/>
        <v>0</v>
      </c>
      <c r="V28" s="71"/>
      <c r="W28" s="72"/>
      <c r="X28" s="72"/>
      <c r="Y28" s="73"/>
      <c r="Z28" s="9">
        <f t="shared" si="8"/>
        <v>0</v>
      </c>
      <c r="AA28" s="46">
        <f>Z28+'с 1 по 30 января'!Z28</f>
        <v>0</v>
      </c>
      <c r="AC28" s="56"/>
      <c r="AD28" s="54"/>
      <c r="AE28" s="54"/>
    </row>
    <row r="29" spans="2:31" ht="16.5" thickBot="1">
      <c r="B29" s="8">
        <v>12</v>
      </c>
      <c r="C29" s="8">
        <v>119</v>
      </c>
      <c r="D29" s="24">
        <v>12.5</v>
      </c>
      <c r="E29" s="21" t="s">
        <v>55</v>
      </c>
      <c r="F29" s="6" t="s">
        <v>24</v>
      </c>
      <c r="G29" s="8">
        <v>67</v>
      </c>
      <c r="H29" s="6"/>
      <c r="I29" s="15">
        <v>0</v>
      </c>
      <c r="J29" s="16">
        <f>H29+'с 1 по 30 января'!I29</f>
        <v>0</v>
      </c>
      <c r="K29" s="11">
        <f t="shared" si="1"/>
        <v>0</v>
      </c>
      <c r="L29" s="9">
        <f t="shared" si="2"/>
        <v>0</v>
      </c>
      <c r="M29" s="15">
        <f t="shared" si="3"/>
        <v>0</v>
      </c>
      <c r="N29" s="16">
        <f t="shared" si="9"/>
        <v>0</v>
      </c>
      <c r="O29" s="11">
        <f t="shared" si="4"/>
        <v>0</v>
      </c>
      <c r="P29" s="10"/>
      <c r="Q29" s="12">
        <f>P29+'с 1 по 30 января'!P29</f>
        <v>0</v>
      </c>
      <c r="R29" s="81" t="e">
        <f t="shared" si="5"/>
        <v>#DIV/0!</v>
      </c>
      <c r="S29" s="82" t="e">
        <f t="shared" si="6"/>
        <v>#DIV/0!</v>
      </c>
      <c r="T29" s="6">
        <v>49.81</v>
      </c>
      <c r="U29" s="13">
        <f t="shared" si="7"/>
        <v>0</v>
      </c>
      <c r="V29" s="71"/>
      <c r="W29" s="72"/>
      <c r="X29" s="72"/>
      <c r="Y29" s="73"/>
      <c r="Z29" s="9">
        <f t="shared" si="8"/>
        <v>0</v>
      </c>
      <c r="AA29" s="46">
        <f>Z29+'с 1 по 30 января'!Z29</f>
        <v>0</v>
      </c>
      <c r="AC29" s="54"/>
      <c r="AD29" s="54"/>
      <c r="AE29" s="54"/>
    </row>
    <row r="30" spans="2:31" ht="16.5" thickBot="1">
      <c r="B30" s="8">
        <v>13</v>
      </c>
      <c r="C30" s="8">
        <v>120</v>
      </c>
      <c r="D30" s="24">
        <v>10.5</v>
      </c>
      <c r="E30" s="21" t="s">
        <v>56</v>
      </c>
      <c r="F30" s="6" t="s">
        <v>24</v>
      </c>
      <c r="G30" s="8">
        <v>67</v>
      </c>
      <c r="H30" s="6"/>
      <c r="I30" s="15">
        <f t="shared" si="0"/>
        <v>0</v>
      </c>
      <c r="J30" s="16">
        <f>H30+'с 1 по 30 января'!I30</f>
        <v>0</v>
      </c>
      <c r="K30" s="11">
        <f t="shared" si="1"/>
        <v>0</v>
      </c>
      <c r="L30" s="9">
        <f t="shared" si="2"/>
        <v>0</v>
      </c>
      <c r="M30" s="15">
        <f t="shared" si="3"/>
        <v>0</v>
      </c>
      <c r="N30" s="16">
        <f t="shared" si="9"/>
        <v>0</v>
      </c>
      <c r="O30" s="11">
        <f t="shared" si="4"/>
        <v>0</v>
      </c>
      <c r="P30" s="10"/>
      <c r="Q30" s="12">
        <f>P30+'с 1 по 30 января'!P30</f>
        <v>0</v>
      </c>
      <c r="R30" s="81" t="e">
        <f t="shared" si="5"/>
        <v>#DIV/0!</v>
      </c>
      <c r="S30" s="82" t="e">
        <f t="shared" si="6"/>
        <v>#DIV/0!</v>
      </c>
      <c r="T30" s="6">
        <v>49.81</v>
      </c>
      <c r="U30" s="13">
        <f t="shared" si="7"/>
        <v>0</v>
      </c>
      <c r="V30" s="71"/>
      <c r="W30" s="72"/>
      <c r="X30" s="72"/>
      <c r="Y30" s="73"/>
      <c r="Z30" s="9">
        <f t="shared" si="8"/>
        <v>0</v>
      </c>
      <c r="AA30" s="46">
        <f>Z30+'с 1 по 30 января'!Z30</f>
        <v>0</v>
      </c>
      <c r="AC30" s="54"/>
      <c r="AD30" s="54"/>
      <c r="AE30" s="54"/>
    </row>
    <row r="31" spans="2:31" ht="16.5" thickBot="1">
      <c r="B31" s="8">
        <v>14</v>
      </c>
      <c r="C31" s="8">
        <v>121</v>
      </c>
      <c r="D31" s="24">
        <v>12.5</v>
      </c>
      <c r="E31" s="21" t="s">
        <v>57</v>
      </c>
      <c r="F31" s="6" t="s">
        <v>20</v>
      </c>
      <c r="G31" s="8">
        <v>37</v>
      </c>
      <c r="H31" s="6"/>
      <c r="I31" s="15">
        <f t="shared" si="0"/>
        <v>0</v>
      </c>
      <c r="J31" s="16">
        <f>H31+'с 1 по 30 января'!I31</f>
        <v>0</v>
      </c>
      <c r="K31" s="11">
        <f t="shared" si="1"/>
        <v>0</v>
      </c>
      <c r="L31" s="9">
        <f t="shared" si="2"/>
        <v>0</v>
      </c>
      <c r="M31" s="15">
        <f t="shared" si="3"/>
        <v>0</v>
      </c>
      <c r="N31" s="16">
        <f t="shared" si="9"/>
        <v>0</v>
      </c>
      <c r="O31" s="11">
        <f t="shared" si="4"/>
        <v>0</v>
      </c>
      <c r="P31" s="10"/>
      <c r="Q31" s="12">
        <f>P31+'с 1 по 30 января'!P31</f>
        <v>0</v>
      </c>
      <c r="R31" s="81" t="e">
        <f t="shared" si="5"/>
        <v>#DIV/0!</v>
      </c>
      <c r="S31" s="82" t="e">
        <f t="shared" si="6"/>
        <v>#DIV/0!</v>
      </c>
      <c r="T31" s="6">
        <v>49.81</v>
      </c>
      <c r="U31" s="13">
        <f t="shared" si="7"/>
        <v>0</v>
      </c>
      <c r="V31" s="71"/>
      <c r="W31" s="72"/>
      <c r="X31" s="72"/>
      <c r="Y31" s="73"/>
      <c r="Z31" s="9">
        <f t="shared" si="8"/>
        <v>0</v>
      </c>
      <c r="AA31" s="46">
        <f>Z31+'с 1 по 30 января'!Z31</f>
        <v>0</v>
      </c>
      <c r="AC31" s="54"/>
      <c r="AD31" s="54"/>
      <c r="AE31" s="54"/>
    </row>
    <row r="32" spans="2:31" ht="16.5" thickBot="1">
      <c r="B32" s="8">
        <v>15</v>
      </c>
      <c r="C32" s="8">
        <v>122</v>
      </c>
      <c r="D32" s="24">
        <v>18.5</v>
      </c>
      <c r="E32" s="21" t="s">
        <v>58</v>
      </c>
      <c r="F32" s="6" t="s">
        <v>24</v>
      </c>
      <c r="G32" s="8">
        <v>67</v>
      </c>
      <c r="H32" s="6"/>
      <c r="I32" s="15">
        <f t="shared" si="0"/>
        <v>0</v>
      </c>
      <c r="J32" s="16">
        <f>H32+'с 1 по 30 января'!I32</f>
        <v>0</v>
      </c>
      <c r="K32" s="11">
        <f t="shared" si="1"/>
        <v>0</v>
      </c>
      <c r="L32" s="9">
        <f t="shared" si="2"/>
        <v>0</v>
      </c>
      <c r="M32" s="15">
        <f t="shared" si="3"/>
        <v>0</v>
      </c>
      <c r="N32" s="16">
        <f t="shared" si="9"/>
        <v>0</v>
      </c>
      <c r="O32" s="11">
        <f t="shared" si="4"/>
        <v>0</v>
      </c>
      <c r="P32" s="10"/>
      <c r="Q32" s="12">
        <f>P32+'с 1 по 30 января'!P32</f>
        <v>0</v>
      </c>
      <c r="R32" s="81" t="e">
        <f t="shared" si="5"/>
        <v>#DIV/0!</v>
      </c>
      <c r="S32" s="82" t="e">
        <f t="shared" si="6"/>
        <v>#DIV/0!</v>
      </c>
      <c r="T32" s="6">
        <v>49.81</v>
      </c>
      <c r="U32" s="13">
        <f t="shared" si="7"/>
        <v>0</v>
      </c>
      <c r="V32" s="71"/>
      <c r="W32" s="72"/>
      <c r="X32" s="72"/>
      <c r="Y32" s="73"/>
      <c r="Z32" s="9">
        <f t="shared" si="8"/>
        <v>0</v>
      </c>
      <c r="AA32" s="46">
        <f>Z32+'с 1 по 30 января'!Z32</f>
        <v>0</v>
      </c>
      <c r="AC32" s="54"/>
      <c r="AD32" s="54"/>
      <c r="AE32" s="54"/>
    </row>
    <row r="33" spans="2:31" ht="16.5" thickBot="1">
      <c r="B33" s="8">
        <v>16</v>
      </c>
      <c r="C33" s="8">
        <v>116</v>
      </c>
      <c r="D33" s="24">
        <v>7</v>
      </c>
      <c r="E33" s="21" t="s">
        <v>59</v>
      </c>
      <c r="F33" s="6" t="s">
        <v>20</v>
      </c>
      <c r="G33" s="8">
        <v>67</v>
      </c>
      <c r="H33" s="6"/>
      <c r="I33" s="15">
        <f t="shared" si="0"/>
        <v>0</v>
      </c>
      <c r="J33" s="16">
        <f>H33+'с 1 по 30 января'!I33</f>
        <v>0</v>
      </c>
      <c r="K33" s="11">
        <f t="shared" si="1"/>
        <v>0</v>
      </c>
      <c r="L33" s="9">
        <f t="shared" si="2"/>
        <v>0</v>
      </c>
      <c r="M33" s="15">
        <f t="shared" si="3"/>
        <v>0</v>
      </c>
      <c r="N33" s="16">
        <f t="shared" si="9"/>
        <v>0</v>
      </c>
      <c r="O33" s="11">
        <f t="shared" si="4"/>
        <v>0</v>
      </c>
      <c r="P33" s="10"/>
      <c r="Q33" s="12">
        <f>P33+'с 1 по 30 января'!P33</f>
        <v>0</v>
      </c>
      <c r="R33" s="83" t="e">
        <f t="shared" si="5"/>
        <v>#DIV/0!</v>
      </c>
      <c r="S33" s="84" t="e">
        <f t="shared" si="6"/>
        <v>#DIV/0!</v>
      </c>
      <c r="T33" s="6">
        <v>49.81</v>
      </c>
      <c r="U33" s="13">
        <f t="shared" si="7"/>
        <v>0</v>
      </c>
      <c r="V33" s="71"/>
      <c r="W33" s="72"/>
      <c r="X33" s="72"/>
      <c r="Y33" s="73"/>
      <c r="Z33" s="9">
        <f t="shared" si="8"/>
        <v>0</v>
      </c>
      <c r="AA33" s="46">
        <f>Z33+'с 1 по 30 января'!Z33</f>
        <v>0</v>
      </c>
      <c r="AC33" s="54"/>
      <c r="AD33" s="54"/>
      <c r="AE33" s="54"/>
    </row>
    <row r="34" spans="2:31" ht="16.5" thickBot="1">
      <c r="B34" s="8">
        <v>17</v>
      </c>
      <c r="C34" s="8">
        <v>114</v>
      </c>
      <c r="D34" s="24">
        <v>8.5</v>
      </c>
      <c r="E34" s="21" t="s">
        <v>60</v>
      </c>
      <c r="F34" s="6" t="s">
        <v>20</v>
      </c>
      <c r="G34" s="8">
        <v>37</v>
      </c>
      <c r="H34" s="6"/>
      <c r="I34" s="15">
        <f t="shared" si="0"/>
        <v>0</v>
      </c>
      <c r="J34" s="16">
        <f>H34+'с 1 по 30 января'!I34</f>
        <v>0</v>
      </c>
      <c r="K34" s="11">
        <f t="shared" si="1"/>
        <v>0</v>
      </c>
      <c r="L34" s="9">
        <f t="shared" si="2"/>
        <v>0</v>
      </c>
      <c r="M34" s="15">
        <f t="shared" si="3"/>
        <v>0</v>
      </c>
      <c r="N34" s="16">
        <f t="shared" si="9"/>
        <v>0</v>
      </c>
      <c r="O34" s="11">
        <f t="shared" si="4"/>
        <v>0</v>
      </c>
      <c r="P34" s="10"/>
      <c r="Q34" s="12">
        <f>P34+'с 1 по 30 января'!P34</f>
        <v>0</v>
      </c>
      <c r="R34" s="81" t="e">
        <f t="shared" si="5"/>
        <v>#DIV/0!</v>
      </c>
      <c r="S34" s="82" t="e">
        <f t="shared" si="6"/>
        <v>#DIV/0!</v>
      </c>
      <c r="T34" s="6">
        <v>49.81</v>
      </c>
      <c r="U34" s="13">
        <f t="shared" si="7"/>
        <v>0</v>
      </c>
      <c r="V34" s="71"/>
      <c r="W34" s="72"/>
      <c r="X34" s="72"/>
      <c r="Y34" s="73"/>
      <c r="Z34" s="9">
        <f t="shared" si="8"/>
        <v>0</v>
      </c>
      <c r="AA34" s="46">
        <f>Z34+'с 1 по 30 января'!Z34</f>
        <v>0</v>
      </c>
      <c r="AC34" s="54"/>
      <c r="AD34" s="54"/>
      <c r="AE34" s="54"/>
    </row>
    <row r="35" spans="2:31" ht="16.5" thickBot="1">
      <c r="B35" s="8">
        <v>18</v>
      </c>
      <c r="C35" s="8">
        <v>117</v>
      </c>
      <c r="D35" s="24">
        <v>40</v>
      </c>
      <c r="E35" s="21" t="s">
        <v>61</v>
      </c>
      <c r="F35" s="6" t="s">
        <v>20</v>
      </c>
      <c r="G35" s="8">
        <v>37</v>
      </c>
      <c r="H35" s="6"/>
      <c r="I35" s="15">
        <f t="shared" si="0"/>
        <v>0</v>
      </c>
      <c r="J35" s="16">
        <f>H35+'с 1 по 30 января'!I35</f>
        <v>0</v>
      </c>
      <c r="K35" s="11">
        <f t="shared" si="1"/>
        <v>0</v>
      </c>
      <c r="L35" s="9">
        <f t="shared" si="2"/>
        <v>0</v>
      </c>
      <c r="M35" s="15">
        <f t="shared" si="3"/>
        <v>0</v>
      </c>
      <c r="N35" s="16">
        <f t="shared" si="9"/>
        <v>0</v>
      </c>
      <c r="O35" s="11">
        <f t="shared" si="4"/>
        <v>0</v>
      </c>
      <c r="P35" s="10"/>
      <c r="Q35" s="12">
        <f>P35+'с 1 по 30 января'!P35</f>
        <v>0</v>
      </c>
      <c r="R35" s="81" t="e">
        <f t="shared" si="5"/>
        <v>#DIV/0!</v>
      </c>
      <c r="S35" s="82" t="e">
        <f t="shared" si="6"/>
        <v>#DIV/0!</v>
      </c>
      <c r="T35" s="6">
        <v>49.81</v>
      </c>
      <c r="U35" s="13">
        <f t="shared" si="7"/>
        <v>0</v>
      </c>
      <c r="V35" s="71"/>
      <c r="W35" s="72"/>
      <c r="X35" s="72"/>
      <c r="Y35" s="73"/>
      <c r="Z35" s="9">
        <f t="shared" si="8"/>
        <v>0</v>
      </c>
      <c r="AA35" s="46">
        <f>Z35+'с 1 по 30 января'!Z35</f>
        <v>0</v>
      </c>
      <c r="AC35" s="54"/>
      <c r="AD35" s="54"/>
      <c r="AE35" s="54"/>
    </row>
    <row r="36" spans="2:31" ht="16.5" thickBot="1">
      <c r="B36" s="35">
        <v>19</v>
      </c>
      <c r="C36" s="35">
        <v>123</v>
      </c>
      <c r="D36" s="74">
        <v>17.5</v>
      </c>
      <c r="E36" s="21" t="s">
        <v>71</v>
      </c>
      <c r="F36" s="6" t="s">
        <v>20</v>
      </c>
      <c r="G36" s="8">
        <v>37</v>
      </c>
      <c r="H36" s="6"/>
      <c r="I36" s="15">
        <f t="shared" si="0"/>
        <v>0</v>
      </c>
      <c r="J36" s="16">
        <f>H36+'с 1 по 30 января'!I36</f>
        <v>0</v>
      </c>
      <c r="K36" s="11">
        <f>J36</f>
        <v>0</v>
      </c>
      <c r="L36" s="9">
        <f t="shared" si="2"/>
        <v>0</v>
      </c>
      <c r="M36" s="15">
        <f t="shared" si="3"/>
        <v>0</v>
      </c>
      <c r="N36" s="16">
        <f>J36*D36</f>
        <v>0</v>
      </c>
      <c r="O36" s="11">
        <f t="shared" si="4"/>
        <v>0</v>
      </c>
      <c r="P36" s="14"/>
      <c r="Q36" s="12">
        <f>P36+'с 1 по 30 января'!P36</f>
        <v>0</v>
      </c>
      <c r="R36" s="81" t="e">
        <f t="shared" si="5"/>
        <v>#DIV/0!</v>
      </c>
      <c r="S36" s="82" t="e">
        <f t="shared" si="6"/>
        <v>#DIV/0!</v>
      </c>
      <c r="T36" s="6">
        <v>49.81</v>
      </c>
      <c r="U36" s="13">
        <f t="shared" si="7"/>
        <v>0</v>
      </c>
      <c r="V36" s="71"/>
      <c r="W36" s="72"/>
      <c r="X36" s="72"/>
      <c r="Y36" s="73"/>
      <c r="Z36" s="9">
        <f t="shared" si="8"/>
        <v>0</v>
      </c>
      <c r="AA36" s="46">
        <f>Z36+'с 1 по 30 января'!Z36</f>
        <v>0</v>
      </c>
      <c r="AC36" s="54"/>
      <c r="AD36" s="54"/>
      <c r="AE36" s="54"/>
    </row>
    <row r="37" spans="2:31" ht="16.5" thickBot="1">
      <c r="B37" s="35">
        <v>20</v>
      </c>
      <c r="C37" s="35">
        <v>503</v>
      </c>
      <c r="D37" s="74">
        <v>106</v>
      </c>
      <c r="E37" s="21" t="s">
        <v>68</v>
      </c>
      <c r="F37" s="6" t="s">
        <v>73</v>
      </c>
      <c r="G37" s="8">
        <v>10</v>
      </c>
      <c r="H37" s="6">
        <v>32</v>
      </c>
      <c r="I37" s="15">
        <f t="shared" si="0"/>
        <v>32</v>
      </c>
      <c r="J37" s="16">
        <f>H37+'с 1 по 30 января'!I37</f>
        <v>64</v>
      </c>
      <c r="K37" s="11">
        <f>J37</f>
        <v>64</v>
      </c>
      <c r="L37" s="9">
        <f t="shared" si="2"/>
        <v>3392</v>
      </c>
      <c r="M37" s="15">
        <f t="shared" si="3"/>
        <v>3392</v>
      </c>
      <c r="N37" s="16">
        <f t="shared" si="9"/>
        <v>6784</v>
      </c>
      <c r="O37" s="11">
        <f t="shared" si="4"/>
        <v>6784</v>
      </c>
      <c r="P37" s="14">
        <v>80</v>
      </c>
      <c r="Q37" s="12">
        <f>P37+'с 1 по 30 января'!P37</f>
        <v>141</v>
      </c>
      <c r="R37" s="83">
        <f t="shared" si="5"/>
        <v>0.25</v>
      </c>
      <c r="S37" s="84">
        <f t="shared" si="6"/>
        <v>0.2203125</v>
      </c>
      <c r="T37" s="6">
        <v>49.81</v>
      </c>
      <c r="U37" s="13">
        <f t="shared" si="7"/>
        <v>17177.06</v>
      </c>
      <c r="V37" s="71">
        <v>7153.52</v>
      </c>
      <c r="W37" s="72"/>
      <c r="X37" s="72">
        <v>10023.54</v>
      </c>
      <c r="Y37" s="73"/>
      <c r="Z37" s="9">
        <f t="shared" si="8"/>
        <v>168955.52000000002</v>
      </c>
      <c r="AA37" s="46">
        <f>Z37+'с 1 по 30 января'!Z37</f>
        <v>337911.04000000004</v>
      </c>
      <c r="AC37" s="54"/>
      <c r="AD37" s="54"/>
      <c r="AE37" s="54"/>
    </row>
    <row r="38" spans="2:31" ht="16.5" thickBot="1">
      <c r="B38" s="35">
        <v>21</v>
      </c>
      <c r="C38" s="35" t="s">
        <v>70</v>
      </c>
      <c r="D38" s="74">
        <v>201</v>
      </c>
      <c r="E38" s="21" t="s">
        <v>72</v>
      </c>
      <c r="F38" s="6" t="s">
        <v>20</v>
      </c>
      <c r="G38" s="8">
        <v>28</v>
      </c>
      <c r="H38" s="6"/>
      <c r="I38" s="15">
        <f t="shared" si="0"/>
        <v>0</v>
      </c>
      <c r="J38" s="16">
        <f>H38+'с 1 по 30 января'!I38</f>
        <v>0</v>
      </c>
      <c r="K38" s="11">
        <f>J38</f>
        <v>0</v>
      </c>
      <c r="L38" s="9">
        <f t="shared" si="2"/>
        <v>0</v>
      </c>
      <c r="M38" s="15">
        <f t="shared" si="3"/>
        <v>0</v>
      </c>
      <c r="N38" s="16">
        <f t="shared" si="9"/>
        <v>0</v>
      </c>
      <c r="O38" s="11">
        <f t="shared" si="4"/>
        <v>0</v>
      </c>
      <c r="P38" s="14"/>
      <c r="Q38" s="12">
        <f>P38+'с 1 по 30 января'!P38</f>
        <v>0</v>
      </c>
      <c r="R38" s="81" t="e">
        <f t="shared" si="5"/>
        <v>#DIV/0!</v>
      </c>
      <c r="S38" s="82" t="e">
        <f t="shared" si="6"/>
        <v>#DIV/0!</v>
      </c>
      <c r="T38" s="6">
        <v>49.81</v>
      </c>
      <c r="U38" s="13">
        <f t="shared" si="7"/>
        <v>0</v>
      </c>
      <c r="V38" s="71"/>
      <c r="W38" s="72"/>
      <c r="X38" s="72"/>
      <c r="Y38" s="73"/>
      <c r="Z38" s="9">
        <f>T38*M38</f>
        <v>0</v>
      </c>
      <c r="AA38" s="46">
        <f>Z38+'с 1 по 30 января'!Z38</f>
        <v>0</v>
      </c>
      <c r="AC38" s="54"/>
      <c r="AD38" s="54"/>
      <c r="AE38" s="54"/>
    </row>
    <row r="39" spans="2:31" ht="16.5" thickBot="1">
      <c r="B39" s="28">
        <v>22</v>
      </c>
      <c r="C39" s="28">
        <v>510</v>
      </c>
      <c r="D39" s="29">
        <v>190</v>
      </c>
      <c r="E39" s="30" t="s">
        <v>62</v>
      </c>
      <c r="F39" s="6" t="s">
        <v>26</v>
      </c>
      <c r="G39" s="8">
        <v>28</v>
      </c>
      <c r="H39" s="6">
        <v>14</v>
      </c>
      <c r="I39" s="15">
        <f t="shared" si="0"/>
        <v>14</v>
      </c>
      <c r="J39" s="16">
        <f>H39+'с 1 по 30 января'!I39</f>
        <v>30</v>
      </c>
      <c r="K39" s="11">
        <f t="shared" si="1"/>
        <v>30</v>
      </c>
      <c r="L39" s="9">
        <f t="shared" si="2"/>
        <v>2660</v>
      </c>
      <c r="M39" s="15">
        <f t="shared" si="3"/>
        <v>2660</v>
      </c>
      <c r="N39" s="16">
        <f t="shared" si="9"/>
        <v>5700</v>
      </c>
      <c r="O39" s="11">
        <f t="shared" si="4"/>
        <v>5700</v>
      </c>
      <c r="P39" s="14">
        <v>231</v>
      </c>
      <c r="Q39" s="12">
        <f>P39+'с 1 по 30 января'!P39</f>
        <v>413</v>
      </c>
      <c r="R39" s="81">
        <f t="shared" si="5"/>
        <v>0.5892857142857143</v>
      </c>
      <c r="S39" s="82">
        <f t="shared" si="6"/>
        <v>0.49166666666666664</v>
      </c>
      <c r="T39" s="6">
        <v>49.81</v>
      </c>
      <c r="U39" s="13">
        <f t="shared" si="7"/>
        <v>130328.7</v>
      </c>
      <c r="V39" s="71">
        <v>22897.3</v>
      </c>
      <c r="W39" s="72"/>
      <c r="X39" s="72">
        <v>107431.4</v>
      </c>
      <c r="Y39" s="73"/>
      <c r="Z39" s="9">
        <f t="shared" si="8"/>
        <v>132494.6</v>
      </c>
      <c r="AA39" s="46">
        <f>Z39+'с 1 по 30 января'!Z39</f>
        <v>283917</v>
      </c>
      <c r="AC39" s="54"/>
      <c r="AD39" s="54"/>
      <c r="AE39" s="54"/>
    </row>
    <row r="40" spans="2:31" ht="16.5" thickBot="1">
      <c r="B40" s="28">
        <v>23</v>
      </c>
      <c r="C40" s="28">
        <v>510</v>
      </c>
      <c r="D40" s="29">
        <v>150</v>
      </c>
      <c r="E40" s="30" t="s">
        <v>63</v>
      </c>
      <c r="F40" s="6" t="s">
        <v>26</v>
      </c>
      <c r="G40" s="8">
        <v>28</v>
      </c>
      <c r="H40" s="6"/>
      <c r="I40" s="15">
        <f t="shared" si="0"/>
        <v>0</v>
      </c>
      <c r="J40" s="16">
        <f>H40+'с 1 по 30 января'!I40</f>
        <v>0</v>
      </c>
      <c r="K40" s="11">
        <f t="shared" si="1"/>
        <v>0</v>
      </c>
      <c r="L40" s="9">
        <f t="shared" si="2"/>
        <v>0</v>
      </c>
      <c r="M40" s="15">
        <f t="shared" si="3"/>
        <v>0</v>
      </c>
      <c r="N40" s="16">
        <f t="shared" si="9"/>
        <v>0</v>
      </c>
      <c r="O40" s="11">
        <f t="shared" si="4"/>
        <v>0</v>
      </c>
      <c r="P40" s="14"/>
      <c r="Q40" s="12">
        <f>P40+'с 1 по 30 января'!P40</f>
        <v>0</v>
      </c>
      <c r="R40" s="81" t="e">
        <f t="shared" si="5"/>
        <v>#DIV/0!</v>
      </c>
      <c r="S40" s="82" t="e">
        <f t="shared" si="6"/>
        <v>#DIV/0!</v>
      </c>
      <c r="T40" s="6">
        <v>49.81</v>
      </c>
      <c r="U40" s="13">
        <f t="shared" si="7"/>
        <v>0</v>
      </c>
      <c r="V40" s="90"/>
      <c r="W40" s="72"/>
      <c r="X40" s="72">
        <v>0</v>
      </c>
      <c r="Y40" s="73"/>
      <c r="Z40" s="9">
        <f t="shared" si="8"/>
        <v>0</v>
      </c>
      <c r="AA40" s="46">
        <f>Z40+'с 1 по 30 января'!Z40</f>
        <v>0</v>
      </c>
      <c r="AC40" s="54"/>
      <c r="AD40" s="54"/>
      <c r="AE40" s="54"/>
    </row>
    <row r="41" spans="2:31" ht="16.5" thickBot="1">
      <c r="B41" s="28">
        <v>24</v>
      </c>
      <c r="C41" s="28">
        <v>510</v>
      </c>
      <c r="D41" s="29">
        <v>40</v>
      </c>
      <c r="E41" s="33" t="s">
        <v>69</v>
      </c>
      <c r="F41" s="34" t="s">
        <v>26</v>
      </c>
      <c r="G41" s="35">
        <v>37</v>
      </c>
      <c r="H41" s="34"/>
      <c r="I41" s="36">
        <f t="shared" si="0"/>
        <v>0</v>
      </c>
      <c r="J41" s="16">
        <f>H41+'с 1 по 30 января'!I41</f>
        <v>0</v>
      </c>
      <c r="K41" s="37">
        <f t="shared" si="1"/>
        <v>0</v>
      </c>
      <c r="L41" s="38">
        <f t="shared" si="2"/>
        <v>0</v>
      </c>
      <c r="M41" s="36">
        <f t="shared" si="3"/>
        <v>0</v>
      </c>
      <c r="N41" s="39">
        <f t="shared" si="9"/>
        <v>0</v>
      </c>
      <c r="O41" s="37">
        <f t="shared" si="4"/>
        <v>0</v>
      </c>
      <c r="P41" s="14"/>
      <c r="Q41" s="12">
        <f>P41+'с 1 по 30 января'!P41</f>
        <v>0</v>
      </c>
      <c r="R41" s="85" t="e">
        <f t="shared" si="5"/>
        <v>#DIV/0!</v>
      </c>
      <c r="S41" s="86" t="e">
        <f t="shared" si="6"/>
        <v>#DIV/0!</v>
      </c>
      <c r="T41" s="6">
        <v>49.81</v>
      </c>
      <c r="U41" s="13">
        <f t="shared" si="7"/>
        <v>0</v>
      </c>
      <c r="V41" s="92"/>
      <c r="W41" s="93"/>
      <c r="X41" s="93"/>
      <c r="Y41" s="94"/>
      <c r="Z41" s="38">
        <f t="shared" si="8"/>
        <v>0</v>
      </c>
      <c r="AA41" s="46">
        <f>Z41+'с 1 по 30 января'!Z41</f>
        <v>0</v>
      </c>
      <c r="AC41" s="54"/>
      <c r="AD41" s="54"/>
      <c r="AE41" s="54"/>
    </row>
    <row r="42" spans="2:31" ht="16.5" thickBot="1">
      <c r="B42" s="166" t="s">
        <v>47</v>
      </c>
      <c r="C42" s="167"/>
      <c r="D42" s="167"/>
      <c r="E42" s="168"/>
      <c r="F42" s="57"/>
      <c r="G42" s="57"/>
      <c r="H42" s="58">
        <f aca="true" t="shared" si="10" ref="H42:Q42">SUM(H18:H41)</f>
        <v>440</v>
      </c>
      <c r="I42" s="59">
        <f t="shared" si="10"/>
        <v>440</v>
      </c>
      <c r="J42" s="58">
        <f t="shared" si="10"/>
        <v>868</v>
      </c>
      <c r="K42" s="59">
        <f t="shared" si="10"/>
        <v>868</v>
      </c>
      <c r="L42" s="58">
        <f t="shared" si="10"/>
        <v>32872</v>
      </c>
      <c r="M42" s="59">
        <f t="shared" si="10"/>
        <v>32872</v>
      </c>
      <c r="N42" s="58">
        <f t="shared" si="10"/>
        <v>65116</v>
      </c>
      <c r="O42" s="59">
        <f t="shared" si="10"/>
        <v>65116</v>
      </c>
      <c r="P42" s="58">
        <f t="shared" si="10"/>
        <v>3586</v>
      </c>
      <c r="Q42" s="59">
        <f t="shared" si="10"/>
        <v>6432</v>
      </c>
      <c r="R42" s="87"/>
      <c r="S42" s="88"/>
      <c r="T42" s="60"/>
      <c r="U42" s="61">
        <f aca="true" t="shared" si="11" ref="U42:AA42">SUM(U18:U41)</f>
        <v>577819.9</v>
      </c>
      <c r="V42" s="62">
        <f t="shared" si="11"/>
        <v>210834.65999999997</v>
      </c>
      <c r="W42" s="63">
        <f t="shared" si="11"/>
        <v>0</v>
      </c>
      <c r="X42" s="63">
        <f t="shared" si="11"/>
        <v>364546.9</v>
      </c>
      <c r="Y42" s="64">
        <f t="shared" si="11"/>
        <v>2438.34</v>
      </c>
      <c r="Z42" s="65">
        <f t="shared" si="11"/>
        <v>1637354.3200000003</v>
      </c>
      <c r="AA42" s="96">
        <f t="shared" si="11"/>
        <v>3243427.96</v>
      </c>
      <c r="AC42" s="54"/>
      <c r="AD42" s="54"/>
      <c r="AE42" s="54"/>
    </row>
    <row r="43" spans="2:31" ht="15.75">
      <c r="B43" s="169" t="s">
        <v>5</v>
      </c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1" t="s">
        <v>28</v>
      </c>
      <c r="R43" s="171"/>
      <c r="S43" s="75">
        <v>1358</v>
      </c>
      <c r="T43" s="40"/>
      <c r="U43" s="171" t="s">
        <v>34</v>
      </c>
      <c r="V43" s="171"/>
      <c r="W43" s="75">
        <f>S43+'с 1 по 30 января'!S43</f>
        <v>2473</v>
      </c>
      <c r="X43" s="40"/>
      <c r="Y43" s="40"/>
      <c r="Z43" s="47"/>
      <c r="AA43" s="48"/>
      <c r="AC43" s="54"/>
      <c r="AD43" s="54"/>
      <c r="AE43" s="54"/>
    </row>
    <row r="44" spans="2:31" ht="16.5" thickBot="1">
      <c r="B44" s="172" t="s">
        <v>6</v>
      </c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4"/>
      <c r="AC44" s="54"/>
      <c r="AD44" s="54"/>
      <c r="AE44" s="54"/>
    </row>
    <row r="45" ht="15">
      <c r="B45" s="66"/>
    </row>
    <row r="46" ht="15.75">
      <c r="B46" s="67"/>
    </row>
    <row r="47" ht="15.75">
      <c r="B47" s="67"/>
    </row>
    <row r="48" ht="15.75">
      <c r="B48" s="67"/>
    </row>
    <row r="49" ht="15.75">
      <c r="B49" s="67"/>
    </row>
    <row r="50" ht="15">
      <c r="B50" s="66"/>
    </row>
    <row r="51" spans="2:14" ht="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</row>
    <row r="52" ht="15.75">
      <c r="B52" s="67"/>
    </row>
    <row r="53" ht="15.75">
      <c r="B53" s="67"/>
    </row>
    <row r="54" ht="15.75">
      <c r="B54" s="67"/>
    </row>
  </sheetData>
  <sheetProtection/>
  <mergeCells count="47">
    <mergeCell ref="B42:E42"/>
    <mergeCell ref="B43:P43"/>
    <mergeCell ref="Q43:R43"/>
    <mergeCell ref="U43:V43"/>
    <mergeCell ref="B44:P44"/>
    <mergeCell ref="Q44:T44"/>
    <mergeCell ref="U44:AA44"/>
    <mergeCell ref="Z11:Z16"/>
    <mergeCell ref="AA11:AA16"/>
    <mergeCell ref="H14:H16"/>
    <mergeCell ref="I14:I16"/>
    <mergeCell ref="J14:J16"/>
    <mergeCell ref="K14:K16"/>
    <mergeCell ref="L14:L16"/>
    <mergeCell ref="M14:M16"/>
    <mergeCell ref="N14:N16"/>
    <mergeCell ref="O14:O16"/>
    <mergeCell ref="V9:Y10"/>
    <mergeCell ref="Z9:AA10"/>
    <mergeCell ref="H11:I13"/>
    <mergeCell ref="J11:K13"/>
    <mergeCell ref="L11:M13"/>
    <mergeCell ref="N11:O13"/>
    <mergeCell ref="V11:V16"/>
    <mergeCell ref="W11:W16"/>
    <mergeCell ref="X11:X16"/>
    <mergeCell ref="Y11:Y16"/>
    <mergeCell ref="H9:K10"/>
    <mergeCell ref="L9:O10"/>
    <mergeCell ref="P9:Q13"/>
    <mergeCell ref="R9:S13"/>
    <mergeCell ref="T9:T16"/>
    <mergeCell ref="U9:U16"/>
    <mergeCell ref="P14:P16"/>
    <mergeCell ref="Q14:Q16"/>
    <mergeCell ref="R14:R16"/>
    <mergeCell ref="S14:S16"/>
    <mergeCell ref="F4:V4"/>
    <mergeCell ref="F5:V5"/>
    <mergeCell ref="F6:V6"/>
    <mergeCell ref="F7:V7"/>
    <mergeCell ref="B9:B16"/>
    <mergeCell ref="C9:C16"/>
    <mergeCell ref="D9:D16"/>
    <mergeCell ref="E9:E16"/>
    <mergeCell ref="F9:F16"/>
    <mergeCell ref="G9:G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B1:U48"/>
  <sheetViews>
    <sheetView tabSelected="1" view="pageBreakPreview" zoomScale="60" zoomScaleNormal="60" zoomScalePageLayoutView="0" workbookViewId="0" topLeftCell="A1">
      <selection activeCell="B2" sqref="B2:U41"/>
    </sheetView>
  </sheetViews>
  <sheetFormatPr defaultColWidth="9.00390625" defaultRowHeight="12.75"/>
  <cols>
    <col min="1" max="1" width="1.37890625" style="0" customWidth="1"/>
    <col min="2" max="2" width="5.25390625" style="0" customWidth="1"/>
    <col min="3" max="3" width="10.25390625" style="0" customWidth="1"/>
    <col min="4" max="4" width="7.375" style="0" customWidth="1"/>
    <col min="5" max="5" width="25.625" style="0" customWidth="1"/>
    <col min="6" max="6" width="10.25390625" style="0" customWidth="1"/>
    <col min="7" max="7" width="10.75390625" style="0" customWidth="1"/>
    <col min="9" max="9" width="12.625" style="0" customWidth="1"/>
    <col min="10" max="10" width="10.25390625" style="0" customWidth="1"/>
    <col min="11" max="11" width="11.25390625" style="0" customWidth="1"/>
    <col min="12" max="12" width="11.125" style="0" customWidth="1"/>
    <col min="13" max="13" width="13.875" style="0" customWidth="1"/>
    <col min="14" max="14" width="14.25390625" style="0" customWidth="1"/>
    <col min="15" max="15" width="9.25390625" style="0" customWidth="1"/>
    <col min="16" max="16" width="8.625" style="0" customWidth="1"/>
    <col min="17" max="17" width="12.75390625" style="0" customWidth="1"/>
    <col min="20" max="21" width="14.375" style="0" customWidth="1"/>
  </cols>
  <sheetData>
    <row r="1" spans="17:21" ht="8.25" customHeight="1">
      <c r="Q1" s="215"/>
      <c r="R1" s="215"/>
      <c r="S1" s="215"/>
      <c r="T1" s="215"/>
      <c r="U1" s="215"/>
    </row>
    <row r="2" spans="2:21" ht="93" customHeight="1">
      <c r="B2" s="1"/>
      <c r="C2" s="1"/>
      <c r="Q2" s="216" t="s">
        <v>86</v>
      </c>
      <c r="R2" s="215"/>
      <c r="S2" s="215"/>
      <c r="T2" s="215"/>
      <c r="U2" s="215"/>
    </row>
    <row r="3" spans="2:19" ht="18.75">
      <c r="B3" s="2"/>
      <c r="C3" s="2"/>
      <c r="E3" s="217" t="s">
        <v>81</v>
      </c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</row>
    <row r="4" spans="2:19" ht="18.75">
      <c r="B4" s="3"/>
      <c r="C4" s="3"/>
      <c r="E4" s="217" t="s">
        <v>84</v>
      </c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</row>
    <row r="5" spans="2:19" ht="18.75">
      <c r="B5" s="3"/>
      <c r="C5" s="3"/>
      <c r="E5" s="217" t="s">
        <v>88</v>
      </c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</row>
    <row r="6" spans="2:19" ht="18.75">
      <c r="B6" s="3"/>
      <c r="C6" s="3"/>
      <c r="E6" s="137"/>
      <c r="F6" s="138"/>
      <c r="G6" s="138"/>
      <c r="H6" s="138"/>
      <c r="I6" s="138"/>
      <c r="J6" s="217" t="s">
        <v>85</v>
      </c>
      <c r="K6" s="217"/>
      <c r="L6" s="217"/>
      <c r="M6" s="138"/>
      <c r="N6" s="138"/>
      <c r="O6" s="138"/>
      <c r="P6" s="138"/>
      <c r="Q6" s="138"/>
      <c r="R6" s="137"/>
      <c r="S6" s="137"/>
    </row>
    <row r="7" spans="2:12" ht="12.75">
      <c r="B7" s="3"/>
      <c r="C7" s="3"/>
      <c r="I7" s="5"/>
      <c r="J7" s="5"/>
      <c r="K7" s="5"/>
      <c r="L7" s="5"/>
    </row>
    <row r="8" spans="2:3" ht="13.5" thickBot="1">
      <c r="B8" s="2"/>
      <c r="C8" s="2"/>
    </row>
    <row r="9" spans="2:21" ht="14.25" customHeight="1">
      <c r="B9" s="220" t="s">
        <v>17</v>
      </c>
      <c r="C9" s="220" t="s">
        <v>80</v>
      </c>
      <c r="D9" s="220" t="s">
        <v>16</v>
      </c>
      <c r="E9" s="220" t="s">
        <v>14</v>
      </c>
      <c r="F9" s="220" t="s">
        <v>15</v>
      </c>
      <c r="G9" s="220" t="s">
        <v>76</v>
      </c>
      <c r="H9" s="220" t="s">
        <v>13</v>
      </c>
      <c r="I9" s="222" t="s">
        <v>18</v>
      </c>
      <c r="J9" s="239"/>
      <c r="K9" s="222" t="s">
        <v>77</v>
      </c>
      <c r="L9" s="239"/>
      <c r="M9" s="222" t="s">
        <v>78</v>
      </c>
      <c r="N9" s="223"/>
      <c r="O9" s="222" t="s">
        <v>8</v>
      </c>
      <c r="P9" s="223"/>
      <c r="Q9" s="220" t="s">
        <v>82</v>
      </c>
      <c r="R9" s="222" t="s">
        <v>79</v>
      </c>
      <c r="S9" s="223"/>
      <c r="T9" s="222" t="s">
        <v>83</v>
      </c>
      <c r="U9" s="245"/>
    </row>
    <row r="10" spans="2:21" ht="82.5" customHeight="1" thickBot="1">
      <c r="B10" s="241"/>
      <c r="C10" s="244"/>
      <c r="D10" s="241"/>
      <c r="E10" s="241"/>
      <c r="F10" s="241"/>
      <c r="G10" s="241"/>
      <c r="H10" s="241"/>
      <c r="I10" s="240"/>
      <c r="J10" s="235"/>
      <c r="K10" s="240"/>
      <c r="L10" s="235"/>
      <c r="M10" s="224"/>
      <c r="N10" s="225"/>
      <c r="O10" s="224"/>
      <c r="P10" s="225"/>
      <c r="Q10" s="241"/>
      <c r="R10" s="224"/>
      <c r="S10" s="225"/>
      <c r="T10" s="240"/>
      <c r="U10" s="246"/>
    </row>
    <row r="11" spans="2:21" ht="25.5" customHeight="1">
      <c r="B11" s="241"/>
      <c r="C11" s="244"/>
      <c r="D11" s="241"/>
      <c r="E11" s="241"/>
      <c r="F11" s="241"/>
      <c r="G11" s="241"/>
      <c r="H11" s="241"/>
      <c r="I11" s="226" t="s">
        <v>10</v>
      </c>
      <c r="J11" s="234" t="s">
        <v>11</v>
      </c>
      <c r="K11" s="226" t="s">
        <v>10</v>
      </c>
      <c r="L11" s="234" t="s">
        <v>11</v>
      </c>
      <c r="M11" s="218" t="s">
        <v>10</v>
      </c>
      <c r="N11" s="220" t="s">
        <v>19</v>
      </c>
      <c r="O11" s="226" t="s">
        <v>10</v>
      </c>
      <c r="P11" s="223" t="s">
        <v>19</v>
      </c>
      <c r="Q11" s="241"/>
      <c r="R11" s="226" t="s">
        <v>10</v>
      </c>
      <c r="S11" s="229" t="s">
        <v>11</v>
      </c>
      <c r="T11" s="226" t="s">
        <v>10</v>
      </c>
      <c r="U11" s="229" t="s">
        <v>11</v>
      </c>
    </row>
    <row r="12" spans="2:21" ht="19.5" customHeight="1" thickBot="1">
      <c r="B12" s="241"/>
      <c r="C12" s="221"/>
      <c r="D12" s="242"/>
      <c r="E12" s="242"/>
      <c r="F12" s="242"/>
      <c r="G12" s="242"/>
      <c r="H12" s="242"/>
      <c r="I12" s="228"/>
      <c r="J12" s="235"/>
      <c r="K12" s="228"/>
      <c r="L12" s="235"/>
      <c r="M12" s="219"/>
      <c r="N12" s="221"/>
      <c r="O12" s="227"/>
      <c r="P12" s="225"/>
      <c r="Q12" s="242"/>
      <c r="R12" s="228"/>
      <c r="S12" s="230"/>
      <c r="T12" s="228"/>
      <c r="U12" s="230"/>
    </row>
    <row r="13" spans="2:21" ht="15" customHeight="1" thickBot="1">
      <c r="B13" s="105">
        <v>1</v>
      </c>
      <c r="C13" s="115"/>
      <c r="D13" s="115">
        <v>2</v>
      </c>
      <c r="E13" s="115">
        <v>3</v>
      </c>
      <c r="F13" s="115">
        <v>4</v>
      </c>
      <c r="G13" s="115">
        <v>5</v>
      </c>
      <c r="H13" s="115">
        <v>6</v>
      </c>
      <c r="I13" s="103">
        <v>7</v>
      </c>
      <c r="J13" s="104">
        <v>8</v>
      </c>
      <c r="K13" s="103">
        <v>9</v>
      </c>
      <c r="L13" s="127">
        <v>10</v>
      </c>
      <c r="M13" s="103">
        <v>11</v>
      </c>
      <c r="N13" s="104">
        <v>12</v>
      </c>
      <c r="O13" s="103">
        <v>13</v>
      </c>
      <c r="P13" s="115">
        <v>14</v>
      </c>
      <c r="Q13" s="116">
        <v>15</v>
      </c>
      <c r="R13" s="103">
        <v>16</v>
      </c>
      <c r="S13" s="115">
        <v>17</v>
      </c>
      <c r="T13" s="127">
        <v>18</v>
      </c>
      <c r="U13" s="115">
        <v>19</v>
      </c>
    </row>
    <row r="14" spans="2:21" s="141" customFormat="1" ht="35.25" customHeight="1" thickBot="1">
      <c r="B14" s="139"/>
      <c r="C14" s="236"/>
      <c r="D14" s="139"/>
      <c r="E14" s="139"/>
      <c r="F14" s="139"/>
      <c r="G14" s="139"/>
      <c r="H14" s="139"/>
      <c r="I14" s="142"/>
      <c r="J14" s="143"/>
      <c r="K14" s="142"/>
      <c r="L14" s="144"/>
      <c r="M14" s="148"/>
      <c r="N14" s="150"/>
      <c r="O14" s="145"/>
      <c r="P14" s="146"/>
      <c r="Q14" s="139"/>
      <c r="R14" s="142"/>
      <c r="S14" s="147"/>
      <c r="T14" s="148"/>
      <c r="U14" s="149"/>
    </row>
    <row r="15" spans="2:21" s="141" customFormat="1" ht="30" customHeight="1" hidden="1">
      <c r="B15" s="139"/>
      <c r="C15" s="237"/>
      <c r="D15" s="139"/>
      <c r="E15" s="139"/>
      <c r="F15" s="139"/>
      <c r="G15" s="139"/>
      <c r="H15" s="139"/>
      <c r="I15" s="142"/>
      <c r="J15" s="143"/>
      <c r="K15" s="142"/>
      <c r="L15" s="144"/>
      <c r="M15" s="148"/>
      <c r="N15" s="150"/>
      <c r="O15" s="145"/>
      <c r="P15" s="146"/>
      <c r="Q15" s="139"/>
      <c r="R15" s="142"/>
      <c r="S15" s="147"/>
      <c r="T15" s="148"/>
      <c r="U15" s="149"/>
    </row>
    <row r="16" spans="2:21" s="141" customFormat="1" ht="41.25" customHeight="1" hidden="1">
      <c r="B16" s="139"/>
      <c r="C16" s="237"/>
      <c r="D16" s="140"/>
      <c r="E16" s="139"/>
      <c r="F16" s="139"/>
      <c r="G16" s="139"/>
      <c r="H16" s="139"/>
      <c r="I16" s="142"/>
      <c r="J16" s="143"/>
      <c r="K16" s="142"/>
      <c r="L16" s="144"/>
      <c r="M16" s="148"/>
      <c r="N16" s="150"/>
      <c r="O16" s="145"/>
      <c r="P16" s="146"/>
      <c r="Q16" s="139"/>
      <c r="R16" s="142"/>
      <c r="S16" s="147"/>
      <c r="T16" s="148"/>
      <c r="U16" s="149"/>
    </row>
    <row r="17" spans="2:21" s="141" customFormat="1" ht="30" customHeight="1" hidden="1">
      <c r="B17" s="139"/>
      <c r="C17" s="237"/>
      <c r="D17" s="139"/>
      <c r="E17" s="139"/>
      <c r="F17" s="139"/>
      <c r="G17" s="139"/>
      <c r="H17" s="139"/>
      <c r="I17" s="142"/>
      <c r="J17" s="143"/>
      <c r="K17" s="142"/>
      <c r="L17" s="144"/>
      <c r="M17" s="148"/>
      <c r="N17" s="150"/>
      <c r="O17" s="145"/>
      <c r="P17" s="146"/>
      <c r="Q17" s="139"/>
      <c r="R17" s="142"/>
      <c r="S17" s="147"/>
      <c r="T17" s="148"/>
      <c r="U17" s="149"/>
    </row>
    <row r="18" spans="2:21" s="141" customFormat="1" ht="15" hidden="1">
      <c r="B18" s="139"/>
      <c r="C18" s="237"/>
      <c r="D18" s="151"/>
      <c r="E18" s="140"/>
      <c r="F18" s="140"/>
      <c r="G18" s="140"/>
      <c r="H18" s="140"/>
      <c r="I18" s="142"/>
      <c r="J18" s="143"/>
      <c r="K18" s="142"/>
      <c r="L18" s="153"/>
      <c r="M18" s="152"/>
      <c r="N18" s="154"/>
      <c r="O18" s="145"/>
      <c r="P18" s="146"/>
      <c r="Q18" s="139"/>
      <c r="R18" s="142"/>
      <c r="S18" s="147"/>
      <c r="T18" s="148"/>
      <c r="U18" s="149"/>
    </row>
    <row r="19" spans="2:21" s="141" customFormat="1" ht="15" hidden="1">
      <c r="B19" s="139"/>
      <c r="C19" s="237"/>
      <c r="D19" s="139"/>
      <c r="E19" s="140"/>
      <c r="F19" s="140"/>
      <c r="G19" s="140"/>
      <c r="H19" s="140"/>
      <c r="I19" s="142"/>
      <c r="J19" s="143"/>
      <c r="K19" s="142"/>
      <c r="L19" s="153"/>
      <c r="M19" s="152"/>
      <c r="N19" s="154"/>
      <c r="O19" s="145"/>
      <c r="P19" s="146"/>
      <c r="Q19" s="139"/>
      <c r="R19" s="142"/>
      <c r="S19" s="147"/>
      <c r="T19" s="148"/>
      <c r="U19" s="149"/>
    </row>
    <row r="20" spans="2:21" s="141" customFormat="1" ht="35.25" customHeight="1" hidden="1" thickBot="1">
      <c r="B20" s="157"/>
      <c r="C20" s="237"/>
      <c r="D20" s="140"/>
      <c r="E20" s="139"/>
      <c r="F20" s="140"/>
      <c r="G20" s="140"/>
      <c r="H20" s="140"/>
      <c r="I20" s="142"/>
      <c r="J20" s="143"/>
      <c r="K20" s="142"/>
      <c r="L20" s="153"/>
      <c r="M20" s="152"/>
      <c r="N20" s="154"/>
      <c r="O20" s="145"/>
      <c r="P20" s="146"/>
      <c r="Q20" s="139"/>
      <c r="R20" s="142"/>
      <c r="S20" s="147"/>
      <c r="T20" s="148"/>
      <c r="U20" s="155"/>
    </row>
    <row r="21" spans="2:21" ht="0.75" customHeight="1" hidden="1">
      <c r="B21" s="110"/>
      <c r="C21" s="238"/>
      <c r="D21" s="109"/>
      <c r="E21" s="109"/>
      <c r="F21" s="109"/>
      <c r="G21" s="109"/>
      <c r="H21" s="109"/>
      <c r="I21" s="107"/>
      <c r="J21" s="108"/>
      <c r="K21" s="107"/>
      <c r="L21" s="111"/>
      <c r="M21" s="125"/>
      <c r="N21" s="126"/>
      <c r="O21" s="113"/>
      <c r="P21" s="114"/>
      <c r="Q21" s="106"/>
      <c r="R21" s="107"/>
      <c r="S21" s="112"/>
      <c r="T21" s="123"/>
      <c r="U21" s="124"/>
    </row>
    <row r="22" spans="2:21" ht="15" customHeight="1" hidden="1">
      <c r="B22" s="106"/>
      <c r="C22" s="238"/>
      <c r="D22" s="109"/>
      <c r="E22" s="109"/>
      <c r="F22" s="109"/>
      <c r="G22" s="109"/>
      <c r="H22" s="109"/>
      <c r="I22" s="107"/>
      <c r="J22" s="108"/>
      <c r="K22" s="107"/>
      <c r="L22" s="111"/>
      <c r="M22" s="125"/>
      <c r="N22" s="126"/>
      <c r="O22" s="113"/>
      <c r="P22" s="114"/>
      <c r="Q22" s="106"/>
      <c r="R22" s="107"/>
      <c r="S22" s="112"/>
      <c r="T22" s="123"/>
      <c r="U22" s="124"/>
    </row>
    <row r="23" spans="2:21" ht="15" customHeight="1" hidden="1">
      <c r="B23" s="106"/>
      <c r="C23" s="238"/>
      <c r="D23" s="109"/>
      <c r="E23" s="109"/>
      <c r="F23" s="109"/>
      <c r="G23" s="109"/>
      <c r="H23" s="109"/>
      <c r="I23" s="107"/>
      <c r="J23" s="108"/>
      <c r="K23" s="107"/>
      <c r="L23" s="111"/>
      <c r="M23" s="125"/>
      <c r="N23" s="126"/>
      <c r="O23" s="113"/>
      <c r="P23" s="114"/>
      <c r="Q23" s="106"/>
      <c r="R23" s="107"/>
      <c r="S23" s="112"/>
      <c r="T23" s="123"/>
      <c r="U23" s="124"/>
    </row>
    <row r="24" spans="2:21" ht="15" customHeight="1" hidden="1">
      <c r="B24" s="106"/>
      <c r="C24" s="238"/>
      <c r="D24" s="109"/>
      <c r="E24" s="109"/>
      <c r="F24" s="109"/>
      <c r="G24" s="109"/>
      <c r="H24" s="109"/>
      <c r="I24" s="107"/>
      <c r="J24" s="108"/>
      <c r="K24" s="107"/>
      <c r="L24" s="111"/>
      <c r="M24" s="125"/>
      <c r="N24" s="126"/>
      <c r="O24" s="113"/>
      <c r="P24" s="114"/>
      <c r="Q24" s="106"/>
      <c r="R24" s="107"/>
      <c r="S24" s="112"/>
      <c r="T24" s="123"/>
      <c r="U24" s="124"/>
    </row>
    <row r="25" spans="2:21" ht="15" customHeight="1" hidden="1">
      <c r="B25" s="106"/>
      <c r="C25" s="238"/>
      <c r="D25" s="109"/>
      <c r="E25" s="109"/>
      <c r="F25" s="109"/>
      <c r="G25" s="109"/>
      <c r="H25" s="109"/>
      <c r="I25" s="107"/>
      <c r="J25" s="108"/>
      <c r="K25" s="107"/>
      <c r="L25" s="111"/>
      <c r="M25" s="125"/>
      <c r="N25" s="126"/>
      <c r="O25" s="113"/>
      <c r="P25" s="114"/>
      <c r="Q25" s="106"/>
      <c r="R25" s="107"/>
      <c r="S25" s="112"/>
      <c r="T25" s="123"/>
      <c r="U25" s="124"/>
    </row>
    <row r="26" spans="2:21" ht="15" customHeight="1" hidden="1">
      <c r="B26" s="106"/>
      <c r="C26" s="238"/>
      <c r="D26" s="109"/>
      <c r="E26" s="109"/>
      <c r="F26" s="109"/>
      <c r="G26" s="109"/>
      <c r="H26" s="109"/>
      <c r="I26" s="107"/>
      <c r="J26" s="108"/>
      <c r="K26" s="107"/>
      <c r="L26" s="111"/>
      <c r="M26" s="125"/>
      <c r="N26" s="126"/>
      <c r="O26" s="113"/>
      <c r="P26" s="114"/>
      <c r="Q26" s="106"/>
      <c r="R26" s="107"/>
      <c r="S26" s="112"/>
      <c r="T26" s="123"/>
      <c r="U26" s="124"/>
    </row>
    <row r="27" spans="2:21" ht="15" customHeight="1" hidden="1">
      <c r="B27" s="106"/>
      <c r="C27" s="238"/>
      <c r="D27" s="109"/>
      <c r="E27" s="109"/>
      <c r="F27" s="109"/>
      <c r="G27" s="109"/>
      <c r="H27" s="109"/>
      <c r="I27" s="107"/>
      <c r="J27" s="108"/>
      <c r="K27" s="107"/>
      <c r="L27" s="111"/>
      <c r="M27" s="125"/>
      <c r="N27" s="126"/>
      <c r="O27" s="113"/>
      <c r="P27" s="114"/>
      <c r="Q27" s="106"/>
      <c r="R27" s="107"/>
      <c r="S27" s="112"/>
      <c r="T27" s="123"/>
      <c r="U27" s="124"/>
    </row>
    <row r="28" spans="2:21" ht="15" customHeight="1" hidden="1">
      <c r="B28" s="106"/>
      <c r="C28" s="238"/>
      <c r="D28" s="109"/>
      <c r="E28" s="109"/>
      <c r="F28" s="109"/>
      <c r="G28" s="109"/>
      <c r="H28" s="109"/>
      <c r="I28" s="107"/>
      <c r="J28" s="108"/>
      <c r="K28" s="107"/>
      <c r="L28" s="111"/>
      <c r="M28" s="125"/>
      <c r="N28" s="126"/>
      <c r="O28" s="113"/>
      <c r="P28" s="114"/>
      <c r="Q28" s="106"/>
      <c r="R28" s="107"/>
      <c r="S28" s="112"/>
      <c r="T28" s="123"/>
      <c r="U28" s="124"/>
    </row>
    <row r="29" spans="2:21" ht="14.25" customHeight="1" hidden="1">
      <c r="B29" s="106"/>
      <c r="C29" s="238"/>
      <c r="D29" s="109"/>
      <c r="E29" s="109"/>
      <c r="F29" s="109"/>
      <c r="G29" s="109"/>
      <c r="H29" s="109"/>
      <c r="I29" s="107"/>
      <c r="J29" s="108"/>
      <c r="K29" s="107"/>
      <c r="L29" s="111"/>
      <c r="M29" s="125"/>
      <c r="N29" s="126"/>
      <c r="O29" s="113"/>
      <c r="P29" s="114"/>
      <c r="Q29" s="106"/>
      <c r="R29" s="107"/>
      <c r="S29" s="112"/>
      <c r="T29" s="125"/>
      <c r="U29" s="124"/>
    </row>
    <row r="30" spans="2:21" s="128" customFormat="1" ht="27" customHeight="1" thickBot="1">
      <c r="B30" s="231" t="s">
        <v>4</v>
      </c>
      <c r="C30" s="232"/>
      <c r="D30" s="232"/>
      <c r="E30" s="233"/>
      <c r="F30" s="130"/>
      <c r="G30" s="130"/>
      <c r="H30" s="130"/>
      <c r="I30" s="131"/>
      <c r="J30" s="132"/>
      <c r="K30" s="131"/>
      <c r="L30" s="133"/>
      <c r="M30" s="134"/>
      <c r="N30" s="135"/>
      <c r="O30" s="136"/>
      <c r="P30" s="130"/>
      <c r="Q30" s="129"/>
      <c r="R30" s="136"/>
      <c r="S30" s="130"/>
      <c r="T30" s="156"/>
      <c r="U30" s="135"/>
    </row>
    <row r="31" spans="2:3" ht="12.75">
      <c r="B31" s="2"/>
      <c r="C31" s="2"/>
    </row>
    <row r="32" spans="2:3" ht="13.5">
      <c r="B32" s="4"/>
      <c r="C32" s="4"/>
    </row>
    <row r="33" spans="2:3" ht="13.5">
      <c r="B33" s="4"/>
      <c r="C33" s="4"/>
    </row>
    <row r="34" spans="2:19" ht="13.5">
      <c r="B34" s="117"/>
      <c r="C34" s="117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</row>
    <row r="35" spans="2:21" ht="39" customHeight="1">
      <c r="B35" s="119"/>
      <c r="C35" s="243" t="s">
        <v>87</v>
      </c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  <c r="O35" s="243"/>
      <c r="P35" s="243"/>
      <c r="Q35" s="243"/>
      <c r="R35" s="243"/>
      <c r="S35" s="243"/>
      <c r="T35" s="243"/>
      <c r="U35" s="243"/>
    </row>
    <row r="36" spans="2:19" ht="18.75">
      <c r="B36" s="120"/>
      <c r="C36" s="161"/>
      <c r="D36" s="158"/>
      <c r="E36" s="159"/>
      <c r="F36" s="158"/>
      <c r="G36" s="158"/>
      <c r="H36" s="160"/>
      <c r="I36" s="160"/>
      <c r="J36" s="160"/>
      <c r="K36" s="160"/>
      <c r="L36" s="160"/>
      <c r="M36" s="158"/>
      <c r="N36" s="158"/>
      <c r="O36" s="119"/>
      <c r="P36" s="119"/>
      <c r="Q36" s="119"/>
      <c r="R36" s="119"/>
      <c r="S36" s="119"/>
    </row>
    <row r="37" spans="2:19" ht="18.75">
      <c r="B37" s="121"/>
      <c r="C37" s="161"/>
      <c r="D37" s="163"/>
      <c r="E37" s="163"/>
      <c r="F37" s="163"/>
      <c r="G37" s="163"/>
      <c r="H37" s="163"/>
      <c r="I37" s="163"/>
      <c r="J37" s="163"/>
      <c r="K37" s="163"/>
      <c r="L37" s="163"/>
      <c r="M37" s="160"/>
      <c r="N37" s="160"/>
      <c r="O37" s="118"/>
      <c r="P37" s="118"/>
      <c r="Q37" s="118"/>
      <c r="R37" s="118"/>
      <c r="S37" s="118"/>
    </row>
    <row r="38" spans="2:14" ht="18.75">
      <c r="B38" s="4"/>
      <c r="C38" s="161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</row>
    <row r="39" spans="2:14" ht="18.75">
      <c r="B39" s="4"/>
      <c r="C39" s="161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</row>
    <row r="40" spans="2:14" ht="22.5">
      <c r="B40" s="4"/>
      <c r="C40" s="164"/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</row>
    <row r="41" spans="3:15" ht="22.5">
      <c r="C41" s="165"/>
      <c r="D41" s="159"/>
      <c r="E41" s="159"/>
      <c r="F41" s="159"/>
      <c r="G41" s="159"/>
      <c r="H41" s="159"/>
      <c r="I41" s="159"/>
      <c r="J41" s="162"/>
      <c r="K41" s="162"/>
      <c r="L41" s="162"/>
      <c r="M41" s="159"/>
      <c r="N41" s="159"/>
      <c r="O41" s="102"/>
    </row>
    <row r="47" ht="12.75">
      <c r="C47" s="122"/>
    </row>
    <row r="48" ht="12.75">
      <c r="C48" s="122"/>
    </row>
  </sheetData>
  <sheetProtection/>
  <mergeCells count="35">
    <mergeCell ref="C35:U35"/>
    <mergeCell ref="B9:B12"/>
    <mergeCell ref="D9:D12"/>
    <mergeCell ref="F9:F12"/>
    <mergeCell ref="E9:E12"/>
    <mergeCell ref="G9:G12"/>
    <mergeCell ref="H9:H12"/>
    <mergeCell ref="C9:C12"/>
    <mergeCell ref="L11:L12"/>
    <mergeCell ref="T9:U10"/>
    <mergeCell ref="T11:T12"/>
    <mergeCell ref="U11:U12"/>
    <mergeCell ref="I9:J10"/>
    <mergeCell ref="K9:L10"/>
    <mergeCell ref="Q9:Q12"/>
    <mergeCell ref="P11:P12"/>
    <mergeCell ref="I11:I12"/>
    <mergeCell ref="R9:S10"/>
    <mergeCell ref="R11:R12"/>
    <mergeCell ref="S11:S12"/>
    <mergeCell ref="B30:E30"/>
    <mergeCell ref="M9:N10"/>
    <mergeCell ref="J11:J12"/>
    <mergeCell ref="K11:K12"/>
    <mergeCell ref="C14:C29"/>
    <mergeCell ref="Q1:U1"/>
    <mergeCell ref="Q2:U2"/>
    <mergeCell ref="E4:S4"/>
    <mergeCell ref="E5:S5"/>
    <mergeCell ref="J6:L6"/>
    <mergeCell ref="M11:M12"/>
    <mergeCell ref="N11:N12"/>
    <mergeCell ref="O9:P10"/>
    <mergeCell ref="O11:O12"/>
    <mergeCell ref="E3:S3"/>
  </mergeCells>
  <printOptions/>
  <pageMargins left="0.16" right="0.17" top="0.25" bottom="0.2" header="0.22" footer="0.1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tam</dc:creator>
  <cp:keywords/>
  <dc:description/>
  <cp:lastModifiedBy>Elena</cp:lastModifiedBy>
  <cp:lastPrinted>2024-02-07T05:51:01Z</cp:lastPrinted>
  <dcterms:created xsi:type="dcterms:W3CDTF">2008-06-04T07:41:27Z</dcterms:created>
  <dcterms:modified xsi:type="dcterms:W3CDTF">2024-02-07T05:52:14Z</dcterms:modified>
  <cp:category/>
  <cp:version/>
  <cp:contentType/>
  <cp:contentStatus/>
</cp:coreProperties>
</file>