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46.3.9\обмен общий\НА САЙТ\"/>
    </mc:Choice>
  </mc:AlternateContent>
  <bookViews>
    <workbookView xWindow="0" yWindow="0" windowWidth="28800" windowHeight="12330" activeTab="2"/>
  </bookViews>
  <sheets>
    <sheet name="Приложение 1" sheetId="3" r:id="rId1"/>
    <sheet name="Приложение 2" sheetId="8" r:id="rId2"/>
    <sheet name="Приложение 3" sheetId="7" r:id="rId3"/>
  </sheets>
  <externalReferences>
    <externalReference r:id="rId4"/>
  </externalReferences>
  <definedNames>
    <definedName name="_xlnm.Print_Titles" localSheetId="0">'Приложение 1'!$4:$5</definedName>
    <definedName name="_xlnm.Print_Area" localSheetId="0">'Приложение 1'!$A$2:$I$9</definedName>
  </definedNames>
  <calcPr calcId="162913"/>
</workbook>
</file>

<file path=xl/calcChain.xml><?xml version="1.0" encoding="utf-8"?>
<calcChain xmlns="http://schemas.openxmlformats.org/spreadsheetml/2006/main">
  <c r="G65" i="3" l="1"/>
  <c r="E149" i="7" l="1"/>
  <c r="E153" i="7"/>
  <c r="E148" i="7"/>
  <c r="D103" i="8"/>
  <c r="E103" i="8"/>
  <c r="C103" i="8"/>
  <c r="E53" i="7"/>
  <c r="F132" i="8"/>
  <c r="F133" i="8"/>
  <c r="F131" i="8"/>
  <c r="D69" i="8" l="1"/>
  <c r="E69" i="8"/>
  <c r="C69" i="8"/>
  <c r="D63" i="8"/>
  <c r="E63" i="8"/>
  <c r="C63" i="8"/>
  <c r="H28" i="3"/>
  <c r="H29" i="3"/>
  <c r="H30" i="3"/>
  <c r="G28" i="3"/>
  <c r="G29" i="3"/>
  <c r="G30" i="3"/>
  <c r="D31" i="3"/>
  <c r="D60" i="8" l="1"/>
  <c r="E60" i="8"/>
  <c r="C60" i="8"/>
  <c r="D58" i="8"/>
  <c r="E58" i="8"/>
  <c r="C58" i="8"/>
  <c r="D56" i="8"/>
  <c r="E56" i="8"/>
  <c r="C56" i="8"/>
  <c r="D55" i="8"/>
  <c r="D54" i="8"/>
  <c r="E54" i="8"/>
  <c r="C54" i="8"/>
  <c r="E52" i="8"/>
  <c r="C52" i="8"/>
  <c r="D52" i="8"/>
  <c r="D50" i="8"/>
  <c r="E50" i="8"/>
  <c r="C50" i="8"/>
  <c r="E35" i="8" l="1"/>
  <c r="E37" i="8"/>
  <c r="D35" i="8"/>
  <c r="D37" i="8"/>
  <c r="C37" i="8"/>
  <c r="C35" i="8"/>
  <c r="G56" i="3" l="1"/>
  <c r="H54" i="3"/>
  <c r="G54" i="3"/>
  <c r="C73" i="8" l="1"/>
  <c r="E82" i="8" l="1"/>
  <c r="F83" i="8"/>
  <c r="F84" i="8"/>
  <c r="F78" i="8"/>
  <c r="F79" i="8"/>
  <c r="F80" i="8"/>
  <c r="F81" i="8"/>
  <c r="E77" i="8"/>
  <c r="D77" i="8" l="1"/>
  <c r="D76" i="8" s="1"/>
  <c r="E76" i="8"/>
  <c r="C76" i="8"/>
  <c r="C82" i="8"/>
  <c r="D82" i="8"/>
  <c r="C86" i="8"/>
  <c r="D86" i="8"/>
  <c r="E86" i="8"/>
  <c r="F86" i="8" s="1"/>
  <c r="F87" i="8"/>
  <c r="C88" i="8"/>
  <c r="D88" i="8"/>
  <c r="E88" i="8"/>
  <c r="F89" i="8"/>
  <c r="C91" i="8"/>
  <c r="D91" i="8"/>
  <c r="E92" i="8"/>
  <c r="E91" i="8" s="1"/>
  <c r="F91" i="8" s="1"/>
  <c r="F92" i="8"/>
  <c r="E93" i="8"/>
  <c r="F93" i="8"/>
  <c r="F88" i="8" l="1"/>
  <c r="F82" i="8"/>
  <c r="D104" i="8"/>
  <c r="E111" i="8"/>
  <c r="E104" i="8" l="1"/>
  <c r="D101" i="8"/>
  <c r="E101" i="8" s="1"/>
  <c r="D99" i="8"/>
  <c r="E99" i="8" s="1"/>
  <c r="C101" i="8"/>
  <c r="C99" i="8"/>
  <c r="D121" i="8" l="1"/>
  <c r="E121" i="8"/>
  <c r="F129" i="8"/>
  <c r="F135" i="8"/>
  <c r="G62" i="3"/>
  <c r="G63" i="3"/>
  <c r="G64" i="3"/>
  <c r="D61" i="3"/>
  <c r="E61" i="3"/>
  <c r="F61" i="3"/>
  <c r="G61" i="3" s="1"/>
  <c r="C61" i="3"/>
  <c r="G59" i="3" l="1"/>
  <c r="H18" i="3"/>
  <c r="G18" i="3"/>
  <c r="G19" i="3"/>
  <c r="G13" i="3"/>
  <c r="G14" i="3"/>
  <c r="G15" i="3"/>
  <c r="G16" i="3"/>
  <c r="C43" i="8" l="1"/>
  <c r="G37" i="3"/>
  <c r="G38" i="3"/>
  <c r="H34" i="3"/>
  <c r="H35" i="3"/>
  <c r="G34" i="3"/>
  <c r="G35" i="3"/>
  <c r="G41" i="3" l="1"/>
  <c r="H41" i="3"/>
  <c r="F40" i="3"/>
  <c r="G40" i="3" s="1"/>
  <c r="E40" i="3"/>
  <c r="H40" i="3" s="1"/>
  <c r="H46" i="3" l="1"/>
  <c r="G44" i="3"/>
  <c r="G45" i="3"/>
  <c r="G46" i="3"/>
  <c r="E44" i="3"/>
  <c r="H44" i="3" s="1"/>
  <c r="G57" i="3" l="1"/>
  <c r="H51" i="3"/>
  <c r="H52" i="3"/>
  <c r="G51" i="3"/>
  <c r="G52" i="3"/>
  <c r="G49" i="3" l="1"/>
  <c r="G48" i="3"/>
  <c r="H48" i="3"/>
  <c r="H32" i="3"/>
  <c r="G32" i="3"/>
  <c r="H21" i="3" l="1"/>
  <c r="H22" i="3"/>
  <c r="H23" i="3"/>
  <c r="H24" i="3"/>
  <c r="H25" i="3"/>
  <c r="H26" i="3"/>
  <c r="G21" i="3"/>
  <c r="G22" i="3"/>
  <c r="G23" i="3"/>
  <c r="G24" i="3"/>
  <c r="G25" i="3"/>
  <c r="G26" i="3"/>
  <c r="H14" i="3" l="1"/>
  <c r="H15" i="3"/>
  <c r="H16" i="3"/>
  <c r="H11" i="3" l="1"/>
  <c r="H12" i="3"/>
  <c r="G11" i="3"/>
  <c r="G12" i="3"/>
  <c r="H7" i="3" l="1"/>
  <c r="H8" i="3"/>
  <c r="H9" i="3"/>
  <c r="G7" i="3"/>
  <c r="G8" i="3"/>
  <c r="G9" i="3"/>
  <c r="D10" i="3" l="1"/>
  <c r="E67" i="8" l="1"/>
  <c r="E127" i="8"/>
  <c r="D127" i="8"/>
  <c r="F27" i="3" l="1"/>
  <c r="F20" i="3"/>
  <c r="E36" i="3"/>
  <c r="E13" i="3"/>
  <c r="D13" i="3"/>
  <c r="F13" i="3"/>
  <c r="H13" i="3" s="1"/>
  <c r="C13" i="3"/>
  <c r="E169" i="7" l="1"/>
  <c r="E170" i="7"/>
  <c r="E165" i="7"/>
  <c r="E166" i="7"/>
  <c r="E167" i="7"/>
  <c r="E168" i="7"/>
  <c r="E161" i="7"/>
  <c r="E162" i="7"/>
  <c r="E163" i="7"/>
  <c r="E164" i="7"/>
  <c r="F70" i="8" l="1"/>
  <c r="E140" i="7" l="1"/>
  <c r="E141" i="7"/>
  <c r="E136" i="7"/>
  <c r="E137" i="7"/>
  <c r="E138" i="7"/>
  <c r="E139" i="7"/>
  <c r="E133" i="7"/>
  <c r="E134" i="7"/>
  <c r="E135" i="7"/>
  <c r="E132" i="7"/>
  <c r="E116" i="7"/>
  <c r="E114" i="7"/>
  <c r="E112" i="7"/>
  <c r="E113" i="7"/>
  <c r="E111" i="7"/>
  <c r="E90" i="7" l="1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1" i="7"/>
  <c r="E74" i="7"/>
  <c r="E73" i="7"/>
  <c r="E54" i="7" l="1"/>
  <c r="E51" i="7"/>
  <c r="E52" i="7"/>
  <c r="E50" i="7"/>
  <c r="D47" i="8"/>
  <c r="E47" i="8"/>
  <c r="C47" i="8"/>
  <c r="F48" i="8"/>
  <c r="F47" i="8" s="1"/>
  <c r="F17" i="3"/>
  <c r="C17" i="3"/>
  <c r="G17" i="3" l="1"/>
  <c r="H17" i="3"/>
  <c r="E160" i="7"/>
  <c r="E66" i="7" l="1"/>
  <c r="E67" i="7"/>
  <c r="E68" i="7"/>
  <c r="E69" i="7"/>
  <c r="E70" i="7"/>
  <c r="E71" i="7"/>
  <c r="E65" i="7"/>
  <c r="E64" i="7"/>
  <c r="E57" i="7"/>
  <c r="E58" i="7"/>
  <c r="E59" i="7"/>
  <c r="E60" i="7"/>
  <c r="E61" i="7"/>
  <c r="E62" i="7"/>
  <c r="E63" i="7"/>
  <c r="E56" i="7"/>
  <c r="F61" i="8"/>
  <c r="F60" i="8"/>
  <c r="F59" i="8"/>
  <c r="F58" i="8"/>
  <c r="F57" i="8"/>
  <c r="F56" i="8"/>
  <c r="F55" i="8"/>
  <c r="F54" i="8"/>
  <c r="F53" i="8"/>
  <c r="F52" i="8"/>
  <c r="F51" i="8"/>
  <c r="F50" i="8"/>
  <c r="E31" i="7"/>
  <c r="E32" i="7"/>
  <c r="E33" i="7"/>
  <c r="E34" i="7"/>
  <c r="E30" i="7"/>
  <c r="E26" i="7"/>
  <c r="E27" i="7"/>
  <c r="E28" i="7"/>
  <c r="E29" i="7"/>
  <c r="E20" i="7"/>
  <c r="E21" i="7"/>
  <c r="E22" i="7"/>
  <c r="E23" i="7"/>
  <c r="E24" i="7"/>
  <c r="E25" i="7"/>
  <c r="E18" i="7"/>
  <c r="E19" i="7"/>
  <c r="E13" i="7"/>
  <c r="E14" i="7"/>
  <c r="E15" i="7"/>
  <c r="E16" i="7"/>
  <c r="E17" i="7"/>
  <c r="E10" i="7"/>
  <c r="E11" i="7"/>
  <c r="E12" i="7"/>
  <c r="E7" i="7"/>
  <c r="E8" i="7"/>
  <c r="E9" i="7"/>
  <c r="E6" i="7"/>
  <c r="E152" i="7"/>
  <c r="E151" i="7"/>
  <c r="F121" i="8"/>
  <c r="D53" i="3"/>
  <c r="E53" i="3"/>
  <c r="F53" i="3"/>
  <c r="G53" i="3" l="1"/>
  <c r="E37" i="7"/>
  <c r="E38" i="7"/>
  <c r="E39" i="7"/>
  <c r="E40" i="7"/>
  <c r="E41" i="7"/>
  <c r="E36" i="7"/>
  <c r="E46" i="7"/>
  <c r="E44" i="7"/>
  <c r="E47" i="7"/>
  <c r="E48" i="7"/>
  <c r="E43" i="7"/>
  <c r="E118" i="7"/>
  <c r="E145" i="7"/>
  <c r="E146" i="7"/>
  <c r="E143" i="7"/>
  <c r="E144" i="7"/>
  <c r="F114" i="8" l="1"/>
  <c r="F115" i="8"/>
  <c r="D113" i="8"/>
  <c r="E113" i="8"/>
  <c r="C113" i="8"/>
  <c r="D50" i="3"/>
  <c r="E50" i="3"/>
  <c r="F50" i="3"/>
  <c r="G50" i="3" s="1"/>
  <c r="C50" i="3"/>
  <c r="F113" i="8" l="1"/>
  <c r="F110" i="8"/>
  <c r="F111" i="8"/>
  <c r="F104" i="8"/>
  <c r="F105" i="8"/>
  <c r="F106" i="8"/>
  <c r="F107" i="8"/>
  <c r="F108" i="8"/>
  <c r="F109" i="8"/>
  <c r="E47" i="3"/>
  <c r="F47" i="3"/>
  <c r="G47" i="3" s="1"/>
  <c r="D47" i="3"/>
  <c r="F103" i="8" l="1"/>
  <c r="F43" i="3"/>
  <c r="E95" i="8" l="1"/>
  <c r="E39" i="3"/>
  <c r="F39" i="3" l="1"/>
  <c r="H39" i="3" s="1"/>
  <c r="E109" i="7"/>
  <c r="E106" i="7"/>
  <c r="E105" i="7"/>
  <c r="D33" i="3"/>
  <c r="E33" i="3"/>
  <c r="F33" i="3"/>
  <c r="C33" i="3"/>
  <c r="G39" i="3" l="1"/>
  <c r="G33" i="3"/>
  <c r="E73" i="8"/>
  <c r="F41" i="8"/>
  <c r="F42" i="8"/>
  <c r="F36" i="8" l="1"/>
  <c r="F38" i="8"/>
  <c r="F35" i="8"/>
  <c r="F37" i="8" l="1"/>
  <c r="D31" i="8"/>
  <c r="E31" i="8"/>
  <c r="C31" i="8"/>
  <c r="F33" i="8"/>
  <c r="F32" i="8"/>
  <c r="F30" i="8"/>
  <c r="E9" i="8"/>
  <c r="D9" i="8"/>
  <c r="C9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 l="1"/>
  <c r="F31" i="8"/>
  <c r="C6" i="3"/>
  <c r="H50" i="3" l="1"/>
  <c r="F118" i="8" l="1"/>
  <c r="F44" i="8" l="1"/>
  <c r="F119" i="8" l="1"/>
  <c r="F95" i="8" l="1"/>
  <c r="F99" i="8"/>
  <c r="F10" i="3" l="1"/>
  <c r="F100" i="8"/>
  <c r="F117" i="8"/>
  <c r="F127" i="8"/>
  <c r="F101" i="8"/>
  <c r="F97" i="8"/>
  <c r="E96" i="8"/>
  <c r="D96" i="8"/>
  <c r="C96" i="8"/>
  <c r="D94" i="8"/>
  <c r="E94" i="8" s="1"/>
  <c r="C94" i="8"/>
  <c r="D73" i="8"/>
  <c r="F71" i="8"/>
  <c r="F69" i="8" s="1"/>
  <c r="F68" i="8"/>
  <c r="D67" i="8"/>
  <c r="C67" i="8"/>
  <c r="F67" i="8" s="1"/>
  <c r="F65" i="8"/>
  <c r="F64" i="8"/>
  <c r="E43" i="8"/>
  <c r="D43" i="8"/>
  <c r="F96" i="8" l="1"/>
  <c r="E40" i="8"/>
  <c r="F94" i="8"/>
  <c r="C40" i="8"/>
  <c r="D40" i="8"/>
  <c r="F74" i="8"/>
  <c r="F77" i="8"/>
  <c r="F76" i="8" s="1"/>
  <c r="F66" i="8"/>
  <c r="F63" i="8" s="1"/>
  <c r="F43" i="8"/>
  <c r="F73" i="8"/>
  <c r="F40" i="8" l="1"/>
  <c r="C27" i="3"/>
  <c r="F36" i="3" l="1"/>
  <c r="G36" i="3" s="1"/>
  <c r="D36" i="3"/>
  <c r="C36" i="3"/>
  <c r="E20" i="3" l="1"/>
  <c r="D20" i="3"/>
  <c r="C20" i="3"/>
  <c r="H20" i="3" l="1"/>
  <c r="G20" i="3"/>
  <c r="E6" i="3" l="1"/>
  <c r="G6" i="3" l="1"/>
  <c r="H6" i="3"/>
  <c r="H53" i="3" l="1"/>
  <c r="B73" i="7" l="1"/>
  <c r="B74" i="7"/>
  <c r="B75" i="7"/>
  <c r="B76" i="7"/>
  <c r="B77" i="7"/>
  <c r="B80" i="7"/>
  <c r="B81" i="7"/>
  <c r="B82" i="7"/>
  <c r="B84" i="7"/>
  <c r="B86" i="7"/>
  <c r="B87" i="7"/>
  <c r="B88" i="7"/>
  <c r="C92" i="7"/>
  <c r="C47" i="3" l="1"/>
  <c r="E43" i="3"/>
  <c r="G43" i="3" s="1"/>
  <c r="D43" i="3"/>
  <c r="C43" i="3"/>
  <c r="F31" i="3"/>
  <c r="E31" i="3"/>
  <c r="C31" i="3"/>
  <c r="E27" i="3"/>
  <c r="D27" i="3"/>
  <c r="E10" i="3"/>
  <c r="H27" i="3" l="1"/>
  <c r="G31" i="3"/>
  <c r="H43" i="3"/>
  <c r="H31" i="3"/>
  <c r="H10" i="3"/>
  <c r="G10" i="3"/>
  <c r="H47" i="3"/>
  <c r="G27" i="3"/>
  <c r="H33" i="3" l="1"/>
  <c r="H65" i="3" l="1"/>
</calcChain>
</file>

<file path=xl/comments1.xml><?xml version="1.0" encoding="utf-8"?>
<comments xmlns="http://schemas.openxmlformats.org/spreadsheetml/2006/main">
  <authors>
    <author>Кудряшова Ирина Владимировна</author>
  </authors>
  <commentLis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Кудряшова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<sst xmlns="http://schemas.openxmlformats.org/spreadsheetml/2006/main" count="485" uniqueCount="430">
  <si>
    <t>№ п/п</t>
  </si>
  <si>
    <t xml:space="preserve">Утверждено решением о бюджете </t>
  </si>
  <si>
    <t>Уточненные бюджетные назначения</t>
  </si>
  <si>
    <t>Отклонение</t>
  </si>
  <si>
    <t>% исполнения</t>
  </si>
  <si>
    <t>Предусмотрено нормативным правовым актом</t>
  </si>
  <si>
    <t>7=6-5</t>
  </si>
  <si>
    <t>Исполнено (фактические расходы)</t>
  </si>
  <si>
    <t>1</t>
  </si>
  <si>
    <t>Наименование программы (подпрограммы)</t>
  </si>
  <si>
    <t>«Реформирование и модернизация жилищно-коммунального хозяйства и повышение энергетической эффективности»</t>
  </si>
  <si>
    <t>"Охрана окружающей среды, воспроизводство природных ресурсов на территории Кежемского района</t>
  </si>
  <si>
    <t xml:space="preserve"> «Развитие физической культуры, спорта, туризма в Кежемском районе»</t>
  </si>
  <si>
    <t xml:space="preserve"> «Развитие молодежной политики в Кежемском районе»</t>
  </si>
  <si>
    <t xml:space="preserve"> "Развитие транспортной системы Кежемского района"</t>
  </si>
  <si>
    <t xml:space="preserve"> «Развитие сельского хозяйства в Кежемском районе»</t>
  </si>
  <si>
    <t>«Обеспечение доступным и комфортным жильем жителей Кежемского района»</t>
  </si>
  <si>
    <t>"Управление муниципальными финансами"</t>
  </si>
  <si>
    <t>"Содействие развитию гражданского общества в Кежемском районе"</t>
  </si>
  <si>
    <t>"Защита населения и территории Кежемского района от чрезвычайных ситуаций природного и техногенного характера"</t>
  </si>
  <si>
    <t>Муниципальная программа "Содействие занятости населения Кежемского района"</t>
  </si>
  <si>
    <t>"Развитие образования Кежемского района"</t>
  </si>
  <si>
    <t xml:space="preserve">"Система социальной защиты населения
Кежемского района"
</t>
  </si>
  <si>
    <t>"Охрана окружающей среды, воспроизводство природных ресурсов на территории Кежемского района"</t>
  </si>
  <si>
    <t>"Развитие культуры на территории Кежемского района"</t>
  </si>
  <si>
    <t>ВСЕГО</t>
  </si>
  <si>
    <t>Подпрограмма №1 «Развитие дошкольного, общего и дополнительного образования детей»</t>
  </si>
  <si>
    <t>Подпрограмма №2 «Господдержка детей сирот, и детей, оставшихся без попечения родителей»</t>
  </si>
  <si>
    <t xml:space="preserve">Подпрограмма №3 «Обеспечение реализации муниципальной программы и прочие мероприятия в области образования» </t>
  </si>
  <si>
    <t xml:space="preserve">Подпрограмма 1 «Повышение качества жизни отдельных категорий граждан, в т. ч. инвалидов, степени их социальной защищенности» </t>
  </si>
  <si>
    <t>Подпрограмма 2 «Социальная поддержка семей, имеющих детей»</t>
  </si>
  <si>
    <t>Подпрограмма №1  «Модернизация, реконструкция и капитальный ремонт объектов коммунальной инфраструктуры Кежемского района»</t>
  </si>
  <si>
    <t>Подпрограмма №2 «Обеспечение реализации муниципальной программы и прочие мероприятия»</t>
  </si>
  <si>
    <t>Подпрограмма 1 "Обращение с отходами на территории Кежемского района"</t>
  </si>
  <si>
    <t>Подпрограмма 1 «Развитие архивного дела в Кежемском районе»</t>
  </si>
  <si>
    <t>Подпрограмма 2 "Обеспечение деятельности и развитие учреждений культуры клубного тип"</t>
  </si>
  <si>
    <t>Подпрограмма 3 "Обеспечение деятельности и развитие музеев"</t>
  </si>
  <si>
    <t>Подпрограмма 4 "Обеспечение деятельности и развитие учреждений библиотечного типа"</t>
  </si>
  <si>
    <t>Подпрограмма 5 "Обеспечение деятельности и развитие учреждений дополнительного образования в области культуры "</t>
  </si>
  <si>
    <t>Подпрограмма 1 "Развитие массовой физической культуры и спорта"</t>
  </si>
  <si>
    <t>Подпрограмма 2 "Развитие спорта высшых достижений"</t>
  </si>
  <si>
    <t>Подпрограмма 3 "Развитие системы подготовки спортивного резерва"</t>
  </si>
  <si>
    <t>Подпрограмма 1 «Вовлечение молодежи Кежемского района в социальную практику»</t>
  </si>
  <si>
    <t>Подпрограмма 1 "Дороги Кежемского района"</t>
  </si>
  <si>
    <t>Подпрограмма 2 "Развитие транспортного комплекса Кежемского района"</t>
  </si>
  <si>
    <t>Подпрограмма 1 «Устойчивое развитие сельских территорий»</t>
  </si>
  <si>
    <t>Подпрограмма 2 «Обеспечение реализации муниципальной программы и прочие мероприятия »</t>
  </si>
  <si>
    <t>Подпрограмма 1 "Управление муниципальным имуществом Кежемского района"</t>
  </si>
  <si>
    <t>Подпрограмма 4 «Обеспечение жильем молодых семей в Кежемском районе»</t>
  </si>
  <si>
    <t>Подпрограмма 5 "Территориальное  планирование, градостроительное зонирование и документация по планировке территорий района"</t>
  </si>
  <si>
    <t>Подпрограмма 1 "Создание условий для эффективного управления муниципальными финансами, повышения устойчивости бюджетов муниципальных образований Кежемского района"</t>
  </si>
  <si>
    <t>Подпрограмма 2 "Управление муниципальным долгом Кежемского района"</t>
  </si>
  <si>
    <t>Подпрограмма 3 "Обеспечение реализации муниципальной программы и прочие мероприятия"</t>
  </si>
  <si>
    <t>Подпрограмма 1 "Поддержка социально ориентированных некоммерческих организаций"</t>
  </si>
  <si>
    <t>Причины неисполнения*</t>
  </si>
  <si>
    <t xml:space="preserve">Муниципальная программа  "Развитие образования Кежемского района" </t>
  </si>
  <si>
    <t>Муниципальная программа "Охрана окружающей среды, воспроизводство природных ресурсов на территории Кежемского района"</t>
  </si>
  <si>
    <t>Муниципальная программа "Развитие культуры и туризма на территории Кежемского района"</t>
  </si>
  <si>
    <t>Муниципальная программа "Развитие физической культуры, спорта, туризма в Кежемском районе"</t>
  </si>
  <si>
    <r>
      <rPr>
        <b/>
        <i/>
        <sz val="10"/>
        <rFont val="Times New Roman"/>
        <family val="1"/>
        <charset val="204"/>
      </rPr>
      <t>Подпрограмма № 4</t>
    </r>
    <r>
      <rPr>
        <i/>
        <sz val="10"/>
        <rFont val="Times New Roman"/>
        <family val="1"/>
        <charset val="204"/>
      </rPr>
      <t xml:space="preserve"> "Развитие туризма в Кежемском районе"</t>
    </r>
  </si>
  <si>
    <t>Муниципальная программа "Развитие молодежной политики в Кежемском районе"</t>
  </si>
  <si>
    <t>Муниципальная программа "Обеспечение доступным и комфортным жильем жителей Кежемского района"</t>
  </si>
  <si>
    <t xml:space="preserve">Муниципальная программа "Содействие развитию гражданского общества в Кежемском районе" </t>
  </si>
  <si>
    <t>Муниципальная программа "Управление муниципальными финансами"</t>
  </si>
  <si>
    <t>Муниципальная программа "Развитие транспортной системы Кежемского района"</t>
  </si>
  <si>
    <t>Муниципальная программа "Содействие развитию местного самоуправления"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</si>
  <si>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"Поддержка муниципальных проектов и мероприятий по благоустройству территорий" на 2014-2016 гг.</t>
    </r>
  </si>
  <si>
    <t>Муниципальная программа "Защита населения и территории Кежемского района от чрезвычайных ситуаций природного и техногенного характера"</t>
  </si>
  <si>
    <t>Муниципальная программа "Развитие сельского хозяйства в Кежемском районе"</t>
  </si>
  <si>
    <t>Примечание, причины отклонений*</t>
  </si>
  <si>
    <t>«Развитие субъектов малого и среднего предпринимательства в Кежемском районе»</t>
  </si>
  <si>
    <t>Муниципальная программа «Развитие субъектов малого и среднего предпринимательства в Кежемском районе»</t>
  </si>
  <si>
    <t>Муниципальная программа "Развитие субъектов малого и среднего предпринимательства в Кежемском районе "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</si>
  <si>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</si>
  <si>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сдавших единый государственный экзамен по данным предметам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</si>
  <si>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</si>
  <si>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</si>
  <si>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>Численность обучающихся с 1 по 4 класса, обеспеченные бесплатным горячим питанием в муниципальных образовательных организаций, реализующих образовательные программы начального общего, основного общего и среднего общего образования.</t>
  </si>
  <si>
    <t>Количество работников получающие ежемесячное денежное вознаграждение за классное руководство педагогических работников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</si>
  <si>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Обеспеченность детей дошкольного возраста местами в дошкольных образовательных учреждениях (количество мест на 1000 детей)</t>
  </si>
  <si>
    <t>Удельный вес воспитанников дошкольных образовательных организаций, расположенных на территории Кежемского района,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Кежемского района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</si>
  <si>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</si>
  <si>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</t>
  </si>
  <si>
    <t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</si>
  <si>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 (с 2018 лицензия не требуется)</t>
  </si>
  <si>
    <t>Доля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</si>
  <si>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</si>
  <si>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Удельный вес численности обучающихся по программам общего образования, участвующих в олимпиадах и конкурсах различного уровня, в общей численности, обучающихся по программам общего образования</t>
  </si>
  <si>
    <t>Доля детей, включенных в различные формы отдыха, оздоровления и занятости (без учета выпускников 9 и 11 кл.)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</si>
  <si>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краевого бюджета бюджету Кежемского района</t>
  </si>
  <si>
    <t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</t>
  </si>
  <si>
    <t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(МКУ УО Кежемского района)</t>
  </si>
  <si>
    <t>Соблюдение сроков предоставления годовой бюджетной отчетности (МКУ УО Кежемского района)</t>
  </si>
  <si>
    <t>Своевременность представления уточненного фрагмента реестра расходных обязательств Главного распорядителя  (МКУ УО Кежемского района)</t>
  </si>
  <si>
    <t>Своевременность утверждения бюджетных смет и планов финансово-хозяйственной деятельности образовательных организаций на текущий финансовый год и плановый период в соответствии со сроками, утвержденными Муниципальным образованием Кежемского района (МКУ УО Кежемского района)</t>
  </si>
  <si>
    <t>Неисполненные назначения компенсации  составили  11 009 979,10 руб. 1. Компенсация части платы граждан населения за коммунальные ресурсы. Причины не исполнения 8 388 880,94 руб. - не подтверждение заявленных объемов компенсации исполнителями коммунальных услуг, ввиду 
снижения объемов потребления коммунальных услуг в 2020 году.  2. ДЭС. Причины неосвоения, не выработали заявленный объем электрической энергии, возврат за 2020 год составил 2 261 098,16 руб</t>
  </si>
  <si>
    <t>«Развитие культуры и туризма на территории Кежемского района»</t>
  </si>
  <si>
    <t>Подпрограмма № 7 "Развитие внутреннего и въездного туризма"</t>
  </si>
  <si>
    <t>Доля архивных документов, хранящихся в нормативных условиях, в общем количестве документов хранящихся в районном архиве</t>
  </si>
  <si>
    <t>Доля оцифрованных заголовков дел (перевод в электронный формат ПК «Архивный фонд») в общем количестве дел, хранящихся в районном архиве</t>
  </si>
  <si>
    <t>Доля предоставленных документов для пользователей в читальном зале, в общем количестве документов использованных в архиве</t>
  </si>
  <si>
    <t>Доля экспонируемых музейных предметов от общего количества предметов основного музейного фонда</t>
  </si>
  <si>
    <t>Доля детей, осваивающих дополнительные общеобразовательные предпрофессиональные  программы в образовательном учреждении</t>
  </si>
  <si>
    <t>Количество туристов, посетивших Кежемский район (въездной туристский поток)</t>
  </si>
  <si>
    <t>Доля расходов районного бюджета, формируемых в рамках муниципальных программ Кежемского района</t>
  </si>
  <si>
    <t>Обеспечение минимального размера бюджетной обеспеченности муниципальных образований Кежемского района после выравнивания</t>
  </si>
  <si>
    <t xml:space="preserve">Отсутствие в бюджетах муниципальных образований Кежемского района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 </t>
  </si>
  <si>
    <t>Отношение объема муниципального долга Кежемского района по состоянию на 1 января года, следующего за отчетным, к общему годовому объему доходов районного бюджета в отчетном финансовом году (без учета объемов безвозмездных поступлений)</t>
  </si>
  <si>
    <t xml:space="preserve">Доля расходов на обслуживание муниципального долга в расходах районного бюджета (без учета субвенций) </t>
  </si>
  <si>
    <t>Просроченная задолженность по долговым обязательствам Кежемского района</t>
  </si>
  <si>
    <t>Размещение информации о районном бюджете на сайте финансового управления  в целях обеспечения прозрачности и открытости районного бюджета и бюджетного процесса</t>
  </si>
  <si>
    <t>Доля молодежи, проживающей в Кежемском районе, получившей информационные услуги</t>
  </si>
  <si>
    <t>Количество поддержанных социально-экономических проектов, реализуемых молодежью Кежемского района</t>
  </si>
  <si>
    <t>Количество молодежи принявших участие в молодежных мероприятиях, конкурсах, проектах районного, краевого и всероссийского уровня</t>
  </si>
  <si>
    <t>Удельный вес молодых граждан, проживающих в Кежемском районе, вовлеченных в изучение истории Отечества, краеведческую деятельность, в их общей численности</t>
  </si>
  <si>
    <t>Удельный вес молодых граждан, проживающих в Кежемском районе, являющихся  членами или участниками патриотических объединений Красноярского края, прошедших подготовку к военной службе в Вооруженных Силах Российской Федерации, в их общей численности</t>
  </si>
  <si>
    <t>Удельный вес молодых граждан, проживающих в Кежемском районе, вовлеченных в добровольческую деятельность, в их общей численности</t>
  </si>
  <si>
    <t>Доля граждан от общего количества населения района, активно участвующих в решении социально экономических проблем жителей (доля граждан от общего числа жителей района – члены НКО, инициативные проектные группы, добровольцы, участники мероприятий, благополучатели)</t>
  </si>
  <si>
    <t>Уровень удовлетворенности населения Кежемского района информационной доступностью гражданской тематики (% от числа опрошенных)</t>
  </si>
  <si>
    <t xml:space="preserve">Уровень прироста поддержанных и реализуемых социальных проектов  населением района </t>
  </si>
  <si>
    <t xml:space="preserve">Уровень прироста жителей района, принявших участие в ходе реализации социальных проектов </t>
  </si>
  <si>
    <t xml:space="preserve">Уровень прироста социально ориентированных некоммерческих организаций, получивших консультационную поддержку </t>
  </si>
  <si>
    <t>Доля социально ориентированных некоммерческих организаций от общего числа зарегистрированных в районе, получивших финансовую поддержку</t>
  </si>
  <si>
    <t>Доля граждан от общего числа жителей района, воспользовавшихся информационным пространством, способствующим развитию гражданских инициатив</t>
  </si>
  <si>
    <t>Объем распространения информации в печатных изданиях и сети Интернет</t>
  </si>
  <si>
    <t>Объем распространения социальной рекламы в эфирных средствах массовой коммуникации</t>
  </si>
  <si>
    <t>Доля социально ориентированных некоммерческих организаций от общего числа зарегистрированных в районе, получивших поддержку в области подготовки, переподготовки, повышения квалификации кадров  и консультационной поддержки</t>
  </si>
  <si>
    <t>ДЗ оплачена, в январе 2021</t>
  </si>
  <si>
    <t>Объем работ по содержанию автомобильных дорог</t>
  </si>
  <si>
    <t>Объем субсидий на 1 пассажира</t>
  </si>
  <si>
    <t>Доля субсидируемых поездок от общего числа</t>
  </si>
  <si>
    <t>Индекс производства продукции сельского хозяйства в хозяйствах всех категорий (в сопоставимых ценах)</t>
  </si>
  <si>
    <t>Индекс производства продукции растениеводства в хозяйствах всех категорий (в сопоставимых ценах)</t>
  </si>
  <si>
    <t>Индекс производства продукции животноводства в хозяйствах всех категорий (в сопоставимых ценах)</t>
  </si>
  <si>
    <t>Количество отловленных безнадзорных домашних животных</t>
  </si>
  <si>
    <t>доля исполненных бюджетных ассигнований, предусмотренных в программном виде</t>
  </si>
  <si>
    <t>Совершенствование системы управления муниципальным имуществом и формирование муниципального имущества</t>
  </si>
  <si>
    <t>Количество молодых семей, обеспеченных жильем на территории Кежемского района</t>
  </si>
  <si>
    <t>Уровень зарегистрированной безработицы (к трудоспособному населению в трудоспособном возрасте)</t>
  </si>
  <si>
    <t>Численность безработных граждан</t>
  </si>
  <si>
    <t>Коэффициент напряженности на регистрируемом рынке труда</t>
  </si>
  <si>
    <r>
      <rPr>
        <i/>
        <sz val="10"/>
        <color indexed="8"/>
        <rFont val="Times New Roman"/>
        <family val="1"/>
        <charset val="204"/>
      </rPr>
      <t xml:space="preserve">Подпрограмма 1 </t>
    </r>
    <r>
      <rPr>
        <sz val="10"/>
        <color indexed="8"/>
        <rFont val="Times New Roman"/>
        <family val="1"/>
        <charset val="204"/>
      </rPr>
      <t>"Поддержка социально ориентированных некоммерческих организаций"</t>
    </r>
  </si>
  <si>
    <t>Размещение информационных материалов антитеррористической направленности в средствах массовой информации</t>
  </si>
  <si>
    <t>Муниципальная программа "Профилактика безнадзорности и правонарушений несовершеннолетних в Кежемском районе "</t>
  </si>
  <si>
    <t>17</t>
  </si>
  <si>
    <t xml:space="preserve">Муниципальная программа  "Профилактика безнадзорности и правонарушений несовершеннолетних в Кежемском районе" </t>
  </si>
  <si>
    <t>Количество подростков, снятых с учета в комиссии по делам несовершеннолетних и защите их прав по исправлению</t>
  </si>
  <si>
    <t>Снижение числа семей состоящих на профилактическом учете в КДН и ЗП</t>
  </si>
  <si>
    <t>Удельный вес преступлений, совершенных несовершеннолетними по сравнению с предыдущим годом</t>
  </si>
  <si>
    <t>Количество внедренных новых технологий и методов профилактической работы с несовершеннолетними</t>
  </si>
  <si>
    <t>Количество несовершеннолетних, принявших участие в профилактических мероприятиях антинаркотической направленности и  мероприятиях, направленных на профилактику безнадзорности и правонарушений несовершеннолетних, на патриотическое воспитание</t>
  </si>
  <si>
    <t>Количество несовершеннолетних, состоящих в социально опасном положении и «группе риска», охваченных социальной, психологической и медицинской помощью</t>
  </si>
  <si>
    <t>Количество детей, состоящих на профилактическом учете в КДН и ЗП, занятых в кружковой, спортивной или иной деятельности в учебное время</t>
  </si>
  <si>
    <t>Количество детей, состоящих на профилактическом учете в КДН и ЗП, получивших путевки в лагеря, в том числе оздоровительные, трудоустроенных, охваченных иными видами занятости в каникулярное время</t>
  </si>
  <si>
    <t>Количество мероприятий, направленных на повышение престижа института семьи, семейных традиций и ценностей</t>
  </si>
  <si>
    <t>Количество "круглых столов", семинаров, методических совещаний со специалистами, занимающимися профилактической работой по проблемам безнадзорности и профилактики правонарушений несовершеннолетних</t>
  </si>
  <si>
    <t>По подпрограмме 1 средства федерального бюджета исполнены на 86% по причине того, что, в результате проведения торгов по определению подрядчика на площадку ГТО, была снижена первоначальная цена контракта и, соответственно снизился объём субсидии.</t>
  </si>
  <si>
    <t>Численность населения, принявшего участие в выполнении нормативов Всероссийского физкультурно-спортивного комплекса «Готов к труду и обороне» (ГТО)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</si>
  <si>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</si>
  <si>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</si>
  <si>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</si>
  <si>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</si>
  <si>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</si>
  <si>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</si>
  <si>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</si>
  <si>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</si>
  <si>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</si>
  <si>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</si>
  <si>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тыс. руб.</t>
  </si>
  <si>
    <t>9</t>
  </si>
  <si>
    <t>Доля детей в возрасте от 5 до 18 лет, использующих сертификаты дополнительного образования.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</si>
  <si>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лет.</t>
  </si>
  <si>
    <t>Удельный вес населения, занимающегося в клубных формированиях</t>
  </si>
  <si>
    <t>Охват населения мероприятиями от общей численности населения</t>
  </si>
  <si>
    <t>Доля оцифрованных музейных предметов из общего числа музейных предметов и коллекций</t>
  </si>
  <si>
    <t>Доля фактического количества проведенных мероприятий</t>
  </si>
  <si>
    <t>Отчет о реализации мероприятий (подпрограмм) муниципальных программ и уровне достижения установленных критериев и индикаторов результативности и эффективности за 2021 год</t>
  </si>
  <si>
    <t>Бюджетные ассигнования, тыс. руб.</t>
  </si>
  <si>
    <t>Кассовый расходы</t>
  </si>
  <si>
    <t xml:space="preserve">
 (план - кассовые расходы)</t>
  </si>
  <si>
    <t>Отклонения</t>
  </si>
  <si>
    <t>Таблица  №2</t>
  </si>
  <si>
    <t>Таблица № 1</t>
  </si>
  <si>
    <t xml:space="preserve">Транспортная подвижность населения </t>
  </si>
  <si>
    <t>Муниципальная программа "Обеспечение защиты прав потребителей в муниципальном образовании Кежемский район"</t>
  </si>
  <si>
    <t>Количество консультаций в сфере защиты прав потребителей</t>
  </si>
  <si>
    <t>Муниципальная программа ""Профилактика правонарушений и укрепление общественного порядка и общественной безопасности в Кежемском районе"</t>
  </si>
  <si>
    <t>КМУ "Служба муниципального заказа"</t>
  </si>
  <si>
    <t>Администрация Кежемского района</t>
  </si>
  <si>
    <t>Динамика посещений пользователей библиотеки (реальных и удаленных) по сравнению с предыдущим годом</t>
  </si>
  <si>
    <t xml:space="preserve">Динамика объема библиотечного фонда муниципальной библиотеки </t>
  </si>
  <si>
    <t>Количество специалистов из числа работающих в туристкой индустрии Кежемского района, проинформированных о туристско-рекреационных возможнястях, туристких продуктах, мерах поддержки, форма обслуживания на территории Кежемского района</t>
  </si>
  <si>
    <t xml:space="preserve">План </t>
  </si>
  <si>
    <t xml:space="preserve">Факт </t>
  </si>
  <si>
    <t>Муниципальное казенное учреждение "Кежемский районный архив"</t>
  </si>
  <si>
    <t>Муниципальное бюджетное учреждение культуры "Кежемская межпоселенческая Районная библиотека им. А.Ф. Карнаухова"</t>
  </si>
  <si>
    <t>Муниципальное бюджетное учреждение культуры "Кежемский историко-этнографический музей имени Ю.С. Кулаковой"</t>
  </si>
  <si>
    <t>Муниципальное бюджетное учреждение дополнительного образования "Детская музыкальная школа г. Кодинска"</t>
  </si>
  <si>
    <t>Муниципальное казенное учреждение "Управление по культуре, спорту, тиризму и молодежной политике Кежемского района</t>
  </si>
  <si>
    <t>Управление имущественных отношений администрации Кежемского района</t>
  </si>
  <si>
    <t>Мероприятие2</t>
  </si>
  <si>
    <t>1. МУП СС КР</t>
  </si>
  <si>
    <t>2. ООО УК «Олимп»</t>
  </si>
  <si>
    <t>6. Местная детско-молодежная общественная организация Кежемского района Красноярского края «Алые паруса»</t>
  </si>
  <si>
    <t>Муниципальная программа "Профилактика правонарушений и укрепление общественного порядка и общественной безопасности в Кежемском районе"</t>
  </si>
  <si>
    <t>Казенное мунциипальное учреждение "Служба муниципального заказа"</t>
  </si>
  <si>
    <t>Муниципальное бюджетное учреждение "Молодежный центр Кежемского района"</t>
  </si>
  <si>
    <t>МБОУ КСОШ №2</t>
  </si>
  <si>
    <t>МБОУ КСОШ №3</t>
  </si>
  <si>
    <t>МБОУ КСОШ №4</t>
  </si>
  <si>
    <t>МКОУ "Имбинская СОШ"</t>
  </si>
  <si>
    <t>МКОУ Заледеевская СОШ</t>
  </si>
  <si>
    <t>МКОУ Ирбинская СОШ</t>
  </si>
  <si>
    <t>МКОУ Недокурская СОШ</t>
  </si>
  <si>
    <t>МКОУ Тагарская СОШ</t>
  </si>
  <si>
    <t>МКОУ Яркинская  НОШ</t>
  </si>
  <si>
    <t>МБДОУ  "Аленький цветочек"</t>
  </si>
  <si>
    <t>МБДОУ  "Сказка"</t>
  </si>
  <si>
    <t>МБДОУ  "Солнышко"</t>
  </si>
  <si>
    <t>МБДОУ "Берёзка"</t>
  </si>
  <si>
    <t>МБДОУ "Сибирячок"</t>
  </si>
  <si>
    <t>МКДОУ  "Ромашка"</t>
  </si>
  <si>
    <t>МКДОУ "Лесная сказка"</t>
  </si>
  <si>
    <t>МБУ ДО  "Кежемский районный центр детского творчества"</t>
  </si>
  <si>
    <t>МБУ ДО ЦДОД</t>
  </si>
  <si>
    <t>МКУ "ЦБ"</t>
  </si>
  <si>
    <t>МКУ УО Кежемского района</t>
  </si>
  <si>
    <t xml:space="preserve">Автономной некоммерческой общественной организации Кежемского района Красноярского края «Центр просвещения «Светоч» </t>
  </si>
  <si>
    <t xml:space="preserve">Автономной некоммерческой организации «Центр общественных инициатив» Вектор развития» </t>
  </si>
  <si>
    <t xml:space="preserve">Местной детско-молодежной общественной организации Кежемского района Красноярского края «Алые паруса» </t>
  </si>
  <si>
    <r>
      <rPr>
        <i/>
        <sz val="10"/>
        <color theme="1"/>
        <rFont val="Perpetua Titling MT"/>
        <family val="1"/>
      </rPr>
      <t>Подпрограмма №1</t>
    </r>
    <r>
      <rPr>
        <sz val="10"/>
        <color theme="1"/>
        <rFont val="Perpetua Titling MT"/>
        <family val="1"/>
      </rPr>
      <t xml:space="preserve"> «Развитие дошкольного, общего и дополнительного образования детей»</t>
    </r>
  </si>
  <si>
    <r>
      <rPr>
        <i/>
        <sz val="10"/>
        <color theme="1"/>
        <rFont val="Perpetua Titling MT"/>
        <family val="1"/>
      </rPr>
      <t xml:space="preserve">Подпрограмма №2 </t>
    </r>
    <r>
      <rPr>
        <sz val="10"/>
        <color theme="1"/>
        <rFont val="Perpetua Titling MT"/>
        <family val="1"/>
      </rPr>
      <t>«Господдержка детей сирот, и детей, оставшихся без попечения родителей»</t>
    </r>
  </si>
  <si>
    <r>
      <rPr>
        <i/>
        <sz val="10"/>
        <color theme="1"/>
        <rFont val="Perpetua Titling MT"/>
        <family val="1"/>
      </rPr>
      <t>Подпрограмма №3</t>
    </r>
    <r>
      <rPr>
        <sz val="10"/>
        <color theme="1"/>
        <rFont val="Perpetua Titling MT"/>
        <family val="1"/>
      </rPr>
      <t xml:space="preserve"> «Обеспечение реализации муниципальной программы и прочие мероприятия в области образования» </t>
    </r>
  </si>
  <si>
    <r>
      <rPr>
        <i/>
        <sz val="10"/>
        <color theme="1"/>
        <rFont val="Times New Roman"/>
        <family val="1"/>
        <charset val="204"/>
      </rPr>
      <t xml:space="preserve">Подпрограмма 1 </t>
    </r>
    <r>
      <rPr>
        <sz val="10"/>
        <color theme="1"/>
        <rFont val="Times New Roman"/>
        <family val="1"/>
        <charset val="204"/>
      </rPr>
      <t xml:space="preserve">«Повышение качества жизни отдельных категорий граждан, в т. ч. инвалидов, степени их социальной защищенности» 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</si>
  <si>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«Социальная поддержка семей, имеющих детей»</t>
    </r>
  </si>
  <si>
    <r>
      <rPr>
        <i/>
        <sz val="10"/>
        <color theme="1"/>
        <rFont val="Perpetua Titling MT"/>
        <family val="1"/>
      </rPr>
      <t>Подпрограмма №1</t>
    </r>
    <r>
      <rPr>
        <sz val="10"/>
        <color theme="1"/>
        <rFont val="Perpetua Titling MT"/>
        <family val="1"/>
      </rPr>
      <t xml:space="preserve">  «Модернизация, реконструкция и капитальный ремонт объектов коммунальной инфраструктуры Кежемского района»</t>
    </r>
  </si>
  <si>
    <r>
      <rPr>
        <i/>
        <sz val="10"/>
        <color theme="1"/>
        <rFont val="Perpetua Titling MT"/>
        <family val="1"/>
      </rPr>
      <t xml:space="preserve">Подпрограмма №2 </t>
    </r>
    <r>
      <rPr>
        <sz val="10"/>
        <color theme="1"/>
        <rFont val="Perpetua Titling MT"/>
        <family val="1"/>
      </rPr>
      <t>«Обеспечение реализации муниципальной программы и прочие мероприятия»</t>
    </r>
  </si>
  <si>
    <r>
      <rPr>
        <i/>
        <sz val="10"/>
        <color theme="1"/>
        <rFont val="Perpetua Titling MT"/>
        <family val="1"/>
      </rPr>
      <t>Подпрограмма 1</t>
    </r>
    <r>
      <rPr>
        <sz val="10"/>
        <color theme="1"/>
        <rFont val="Perpetua Titling MT"/>
        <family val="1"/>
      </rPr>
      <t xml:space="preserve"> «Развитие архивного дела в Кежемском районе»</t>
    </r>
  </si>
  <si>
    <r>
      <rPr>
        <i/>
        <sz val="10"/>
        <color theme="1"/>
        <rFont val="Perpetua Titling MT"/>
        <family val="1"/>
      </rPr>
      <t>Подпрограмма 2</t>
    </r>
    <r>
      <rPr>
        <sz val="10"/>
        <color theme="1"/>
        <rFont val="Perpetua Titling MT"/>
        <family val="1"/>
      </rPr>
      <t xml:space="preserve"> "Обеспечение деятельности и развитие учреждений культуры клубного тип"</t>
    </r>
  </si>
  <si>
    <r>
      <rPr>
        <i/>
        <sz val="10"/>
        <color theme="1"/>
        <rFont val="Perpetua Titling MT"/>
        <family val="1"/>
      </rPr>
      <t>Подпрограмма 3</t>
    </r>
    <r>
      <rPr>
        <sz val="10"/>
        <color theme="1"/>
        <rFont val="Perpetua Titling MT"/>
        <family val="1"/>
      </rPr>
      <t xml:space="preserve"> "Обеспечение деятельности и развитие музеев"</t>
    </r>
  </si>
  <si>
    <r>
      <rPr>
        <i/>
        <sz val="10"/>
        <color theme="1"/>
        <rFont val="Times New Roman"/>
        <family val="1"/>
        <charset val="204"/>
      </rPr>
      <t>Подпрограмма 4</t>
    </r>
    <r>
      <rPr>
        <sz val="10"/>
        <color theme="1"/>
        <rFont val="Times New Roman"/>
        <family val="1"/>
        <charset val="204"/>
      </rPr>
      <t xml:space="preserve"> "Обеспечение деятельности и развитие учреждений библиотечного типа"</t>
    </r>
  </si>
  <si>
    <r>
      <rPr>
        <i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"Обеспечение деятельности и развитие учреждений дополнительного образования в области культуры "</t>
    </r>
  </si>
  <si>
    <r>
      <rPr>
        <i/>
        <sz val="10"/>
        <color theme="1"/>
        <rFont val="Times New Roman"/>
        <family val="1"/>
        <charset val="204"/>
      </rPr>
      <t>Подпрограмма 7</t>
    </r>
    <r>
      <rPr>
        <sz val="10"/>
        <color theme="1"/>
        <rFont val="Times New Roman"/>
        <family val="1"/>
        <charset val="204"/>
      </rPr>
      <t xml:space="preserve"> "Развитие внутреннего и въездного туризма"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</si>
  <si>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"Развитие массовой физической культуры и спорта"</t>
    </r>
  </si>
  <si>
    <r>
      <rPr>
        <i/>
        <sz val="10"/>
        <color theme="1"/>
        <rFont val="Times New Roman"/>
        <family val="1"/>
        <charset val="204"/>
      </rPr>
      <t>Подпрограмма 2</t>
    </r>
    <r>
      <rPr>
        <sz val="10"/>
        <color theme="1"/>
        <rFont val="Times New Roman"/>
        <family val="1"/>
        <charset val="204"/>
      </rPr>
      <t xml:space="preserve"> "Развитие спорта высшых достижений"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</si>
  <si>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"Развитие системы подготовки спортивного резерва"</t>
    </r>
  </si>
  <si>
    <r>
      <rPr>
        <i/>
        <sz val="10"/>
        <color indexed="8"/>
        <rFont val="Times New Roman"/>
        <family val="1"/>
        <charset val="204"/>
      </rPr>
      <t>Подпрограмма 1</t>
    </r>
    <r>
      <rPr>
        <sz val="10"/>
        <color indexed="8"/>
        <rFont val="Times New Roman"/>
        <family val="1"/>
        <charset val="204"/>
      </rPr>
      <t xml:space="preserve"> «Вовлечение молодежи Кежемского района в социальную практику»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</si>
  <si>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«Дороги Кежемского района»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</si>
  <si>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"Развитие транспортного комплекса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</si>
  <si>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"Управление муниципальным имуществом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</si>
  <si>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4</t>
    </r>
    <r>
      <rPr>
        <sz val="10"/>
        <color theme="1"/>
        <rFont val="Times New Roman"/>
        <family val="1"/>
        <charset val="204"/>
      </rPr>
      <t xml:space="preserve"> «Обеспечение жильем молодых семей в Кежемском районе»</t>
    </r>
  </si>
  <si>
    <r>
      <rPr>
        <i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"Территориальное планирование, градостроительное зонирование и документация по планировке территории района"</t>
    </r>
  </si>
  <si>
    <r>
      <rPr>
        <i/>
        <sz val="10"/>
        <color theme="1"/>
        <rFont val="Times New Roman"/>
        <family val="1"/>
        <charset val="204"/>
      </rPr>
      <t xml:space="preserve">Подпрограмма 1 </t>
    </r>
    <r>
      <rPr>
        <sz val="10"/>
        <color theme="1"/>
        <rFont val="Times New Roman"/>
        <family val="1"/>
        <charset val="204"/>
      </rPr>
      <t>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</si>
  <si>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"Управление муниципальным долгом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</si>
  <si>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"Обеспечение реализации муниципальной программы и прочие мероприятия"</t>
    </r>
  </si>
  <si>
    <r>
      <rPr>
        <i/>
        <sz val="10"/>
        <color theme="1"/>
        <rFont val="Times New Roman"/>
        <family val="1"/>
        <charset val="204"/>
      </rPr>
      <t>Подпрограмма 2</t>
    </r>
    <r>
      <rPr>
        <sz val="10"/>
        <color theme="1"/>
        <rFont val="Times New Roman"/>
        <family val="1"/>
        <charset val="204"/>
      </rPr>
      <t xml:space="preserve"> "Обеспечение информационными ресурсами гражданской тематики населения Кежемского района для решения социальных проблем"</t>
    </r>
  </si>
  <si>
    <t>Мероприятие №1
Расходы на обеспечение деятельности ЕДДС Кежемского района"</t>
  </si>
  <si>
    <t>Мероприятие №2
Частичное финансирование (возмещение)расходов на осдержание ЕДДС Кежемского района</t>
  </si>
  <si>
    <t>Мероприятие № 3
Обеспечение первичных мер пожарной безопасности</t>
  </si>
  <si>
    <t xml:space="preserve">Доля учащихся систематически занимающихся физической культурой и спортом, в общей численности обучающихся </t>
  </si>
  <si>
    <t>Численность занимающихся в муниципальных спортивных школах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</si>
  <si>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</si>
  <si>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2</t>
  </si>
  <si>
    <t>3</t>
  </si>
  <si>
    <t>15</t>
  </si>
  <si>
    <t>«Система социальной защиты населения 
Кежемского района"</t>
  </si>
  <si>
    <t>Муниципальное бюджетное учреждение культуры Кежемского района "Межпоселенческий Районный дом культуры "Рассвет"</t>
  </si>
  <si>
    <t>Удельный вес детей охваченных дополнительным образованием от общего числа учащихся  общеобразовательных учреждений</t>
  </si>
  <si>
    <t xml:space="preserve">Количество объектов экскурсионного показа, пригодных для посещения туристов (в т.ч. новых туристических маршрутов)  </t>
  </si>
  <si>
    <r>
      <rPr>
        <i/>
        <sz val="10"/>
        <color theme="1"/>
        <rFont val="Times New Roman"/>
        <family val="1"/>
        <charset val="204"/>
      </rPr>
      <t>Подпрограмма2</t>
    </r>
    <r>
      <rPr>
        <sz val="10"/>
        <color theme="1"/>
        <rFont val="Times New Roman"/>
        <family val="1"/>
        <charset val="204"/>
      </rPr>
      <t>«Устойчивое развитие сельских территорий»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</si>
  <si>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«Обеспечение реализации муниципальной программы и прочие мероприятия »</t>
    </r>
  </si>
  <si>
    <t>Обновлено содержание и методы обучения предметной области "Технология" и других предметных областей, нет/да</t>
  </si>
  <si>
    <t>Доля детей в возрасте от 7 до 18 лет, включенных в развивающие инклюзивные интенсивы</t>
  </si>
  <si>
    <t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ввозрасте от 23 лет и старше (всего на начало отчетного года)</t>
  </si>
  <si>
    <t>План</t>
  </si>
  <si>
    <t>Факт</t>
  </si>
  <si>
    <t>Наименование программы (показатель)</t>
  </si>
  <si>
    <t>Количественные показатели результативности и эффективности муниципальных программ</t>
  </si>
  <si>
    <t>Причины отклонения</t>
  </si>
  <si>
    <t>Муниципальная программа "Система социальной защиты населения Кежемского района"</t>
  </si>
  <si>
    <t>Подпрограмма № 1 "Повышение качества жизни отдельных категорий граждан в т. ч.  инвалидов, степени их социальной защищенности"</t>
  </si>
  <si>
    <t>Численность участников ВОВ, получивших меры социальной поддержки</t>
  </si>
  <si>
    <t xml:space="preserve">Численность муниципальных служащих, получивших доплату к пенсии за выслугу лет </t>
  </si>
  <si>
    <t>Численность граждан, находящихся в трудной жизненной ситуации, получивших материальную помощь</t>
  </si>
  <si>
    <t>Подпрограмма № 2 "Социальная поддержка семей, имеющих детей"</t>
  </si>
  <si>
    <t>Численность семей с детьми, получивших меры социальной поддержки</t>
  </si>
  <si>
    <t>Численность детей в семьях, получивших меры социальной поддержки</t>
  </si>
  <si>
    <t>Муниципальная программа "Реформирование и модернизация жилищно-коммунального хозяйства и повышение энергетической эффективности в Кежемском районе"</t>
  </si>
  <si>
    <t xml:space="preserve">Подпрограмма № 1 "Модернизация, реконструкция и капитальный ремонт объектов коммунальной инфраструктуры Кежемского района" </t>
  </si>
  <si>
    <t xml:space="preserve">Подпрограмма № 2 "Обеспечение реализации муниципальной программы и прочие мероприятия" </t>
  </si>
  <si>
    <t>Повышение готовности органов местного самоуправления и служб муниципального образования к реагированию на угрозы возникновения или возникновения ЧС</t>
  </si>
  <si>
    <t>Укомплектованность должностей КМУ СМЗ (в т.ч. ЕДДС) – 100 %</t>
  </si>
  <si>
    <t>-</t>
  </si>
  <si>
    <t>Автономная некоммерческая организация "Спортивный клуб "Микст"</t>
  </si>
  <si>
    <t>Автономной некоммерческой организации «Центр культуры "Вдохновение"</t>
  </si>
  <si>
    <t>МБУК "КМЦРБ им.А.Ф.Карнаухова"</t>
  </si>
  <si>
    <t>Направление 2. Субсидии субъектам малого и среднего предпринимательства и физическим лицам, применяющим специальный налоговый режим «Налог на профессиональный доход» на возмещение затрат при осуществлении предпринимательской деятельности.</t>
  </si>
  <si>
    <t xml:space="preserve">Направление 5. Грантовая поддержка на начало ведения предпринимательской деятельности. </t>
  </si>
  <si>
    <t>Подпрограмма № 1 "Поддержка социально ориентированных некоммерческих организаций"</t>
  </si>
  <si>
    <t>Подпрограмма № 2 "Обеспечение информационными ресурсами гражданской тематики населения Кежемского района  для решения социальных проблем"</t>
  </si>
  <si>
    <t>Подпрограмма № 1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</t>
  </si>
  <si>
    <t>Подпрограмма № 2 "Управление муниципальным долгом Кежемского района"</t>
  </si>
  <si>
    <t xml:space="preserve">Подпрограмма № 3 "Обеспечение реализации муниципальной программы и прочие мероприятия" </t>
  </si>
  <si>
    <t>Количество субъектов малого и (или) среднего предпринимательства, получивших финансовую поддержку за счет средств краевого бюджета</t>
  </si>
  <si>
    <t>Количество сохраненных рабочих мест субъектами малого и среднего предпринимательства, получившими финансовую поддержку за счет средств краевого бюджета</t>
  </si>
  <si>
    <t>Количество субъектов малого и среднего предпринимательства, получивших финансовую поддержку за счет средств краевого бюджета</t>
  </si>
  <si>
    <t>Количество созданных и (или) сохраненных рабочих мест субъектами малого и среднего предпринимательства, получившими финансовую поддержку за счет средств краевого бюджета</t>
  </si>
  <si>
    <t>Муниципальная программа  "Развитие образования Кежемского района"</t>
  </si>
  <si>
    <t>Подпрограмма № 1 "Развитие дошкольного, общего и дополнительного образования детей"</t>
  </si>
  <si>
    <t>Подпрограмма № 2 "Государственная поддержка детей-сирот и детей, оставшихся без попечения родителей"</t>
  </si>
  <si>
    <t>Подпрограмма № 3 "Обеспечение реализации муниципальной программы и прочие мероприятия в области образования"</t>
  </si>
  <si>
    <t>Подпрограмма № 1 "Обращение с отходами на территории Кежемского района"</t>
  </si>
  <si>
    <t>Подпрограмма № 1 "Развитие архивного дела в Кежемском районе"</t>
  </si>
  <si>
    <t>Подпрограмма № 2 "Обеспечение деятельности и развитие учреждений культуры клубного типа"</t>
  </si>
  <si>
    <t>Подпрограмма № 3 "Обеспечение деятельности и развитие музеев"</t>
  </si>
  <si>
    <t>Подпрограмма № 5 "Обеспечение деятельности и развитие учреждений дополнительного образования в области культуры"</t>
  </si>
  <si>
    <t>Подпрограмма № 1 "Развитие массовой физической культуры и спорта"</t>
  </si>
  <si>
    <t>Подпрограмма № 2 "Развитие спорта высших достижений"</t>
  </si>
  <si>
    <t>Подпрограмма № 3 "Развитие системы подготовки спортивного резерва"</t>
  </si>
  <si>
    <t>Подпрограмма № 1 "Вовлечение молодежи Кежемского района в социальную практику"</t>
  </si>
  <si>
    <t>Подпрограмма № 2 "Патриотическое воспитание молодежи Кежемского района"</t>
  </si>
  <si>
    <t>Подпрограмма № 1 "Дороги Кежемского района"</t>
  </si>
  <si>
    <t xml:space="preserve">Подпрограмма № 2 "Развитие транспортного комплекса Кежемского района" </t>
  </si>
  <si>
    <r>
      <rPr>
        <sz val="10"/>
        <color indexed="8"/>
        <rFont val="Times New Roman"/>
        <family val="1"/>
        <charset val="204"/>
      </rPr>
      <t>Подпрограмма № 2 "Устойчивое развитие сельских территорий"</t>
    </r>
  </si>
  <si>
    <t>Подпрограмма № 1 "Управление муниципальным имуществом Кежемского района"</t>
  </si>
  <si>
    <t>Подпрограмма № 4 "Обеспечение жильем молодых семей в Кежемском районе"</t>
  </si>
  <si>
    <t xml:space="preserve">Отклонение                 </t>
  </si>
  <si>
    <t>Количество полиграфических материалов по профилактике безнадзорности и правонарушений несовершенолетних</t>
  </si>
  <si>
    <t>Текущие (эксплутационные) затраты на охрану окружающей среды (тыс. руб.)</t>
  </si>
  <si>
    <t>Уровень собираемости платежей за предоставленные жилищно-коммунальные услуги (%)</t>
  </si>
  <si>
    <t>Снижение убыточности энергоснабжающих предприятий, связанная с применением государственных регулируемых цен на электрическую энергию (%)</t>
  </si>
  <si>
    <t>Снижение уровня износа коммунальной инфраструктуры (%)</t>
  </si>
  <si>
    <t>Доля исполнения бюджетных ассигнований, предусмотренных в муниципальной программе (%)</t>
  </si>
  <si>
    <t>Мероприятие 2.1
МКУ "Управление КСТ и МП Кр"</t>
  </si>
  <si>
    <t>Количество специалистов, обучившихся на курсах повышения квалификации и семинаров</t>
  </si>
  <si>
    <t>Отдельные мероприятия</t>
  </si>
  <si>
    <t>уменьшение обращений граждан</t>
  </si>
  <si>
    <t>В период приема муниципальным образованием заявок (09.10.2023 – 20.12.2023) потенциальные получатели отказываются от получения гранта, введу того, что условия предоставления подобной субсидии социальной защитой и центром занятости являются наиболее привлекательными</t>
  </si>
  <si>
    <t>Неиспользование субсидий в полном объеме произошло из-за отсутствия рабочего персонала в МУП СС КР, не освоение в декабре возникло из-за аномально низких температур наружного воздуха</t>
  </si>
  <si>
    <t>Неиспользование субвенции в полном объеме подпрограммы 2 «Устойчивое развитие сельских территорий»</t>
  </si>
  <si>
    <t xml:space="preserve">Неиспользование субсидии в полном объеме направления 5 Грантовая поддержка на начало ведения предпринимательской деятельности. </t>
  </si>
  <si>
    <t>Муниципальная программа "Укрепление общественного здоровья в муниципальном образовании Кежемский район"</t>
  </si>
  <si>
    <r>
      <rPr>
        <i/>
        <sz val="10"/>
        <color theme="1"/>
        <rFont val="Times New Roman"/>
        <family val="1"/>
        <charset val="204"/>
      </rPr>
      <t xml:space="preserve">Подпрограмма </t>
    </r>
    <r>
      <rPr>
        <sz val="10"/>
        <color theme="1"/>
        <rFont val="Times New Roman"/>
        <family val="1"/>
        <charset val="204"/>
      </rPr>
      <t>"Обращение с отходами на территории Кежемского района"</t>
    </r>
  </si>
  <si>
    <r>
      <rPr>
        <i/>
        <sz val="10"/>
        <color theme="1"/>
        <rFont val="Times New Roman"/>
        <family val="1"/>
        <charset val="204"/>
      </rPr>
      <t xml:space="preserve">Подпрограмма </t>
    </r>
    <r>
      <rPr>
        <sz val="10"/>
        <color theme="1"/>
        <rFont val="Times New Roman"/>
        <family val="1"/>
        <charset val="204"/>
      </rPr>
      <t>"Ликвидация мест несанкционированного размещения отходов"</t>
    </r>
  </si>
  <si>
    <t>Фактически, до муниципального образования Кежемский район, в 2023 году иные межбюджетные трансферты не доводились</t>
  </si>
  <si>
    <t>Средства носят целевой характер. В рамках полномочий, заявки от поселений в 2023 году не поступали</t>
  </si>
  <si>
    <t>Мероприятие 1 «Сохранение и укрепление здоровья населения Кежемского района»</t>
  </si>
  <si>
    <t>Мероприятие 2 "Формирование сознания и мотивирование населения к ведению здорового образа жизни"</t>
  </si>
  <si>
    <t>Мероприятие 3 "Активная жизнь в любом возрасте"</t>
  </si>
  <si>
    <t>(*конкретные объяснения причин неисполнения бюджетных назначений за 2023 год необходимо отражать при исполнении менее 95%)</t>
  </si>
  <si>
    <t>Мероприятия по профилактике безнадзорности и правонарушений несовершеннолетних в Кежемском районе</t>
  </si>
  <si>
    <t>АНО "Центр социальной помощи "ДОБРОДОМ"</t>
  </si>
  <si>
    <t>АНА "Школа танцев" Генератор необычной школьной энергии</t>
  </si>
  <si>
    <t>2.1. Содержание автомобильных дорог общего пользования местного значения района</t>
  </si>
  <si>
    <t>2.2. Ремонт понтонной переправы через р. Кова на автомобильной дороге Н. Болтурино – Н. Недокура в Кежемском районе  в рамках подпрограммы «Дороги Кежемского района» муниципальной программы «Развитие транспортной системы Кежемского района»</t>
  </si>
  <si>
    <t>Расходы на содержание и охрану наплавного моста через р. Кова</t>
  </si>
  <si>
    <t>Расходы на капитальный ремонт и ремонт автомобильных дорог</t>
  </si>
  <si>
    <t>Мероприятие 1. Организация транспортного обслуживания населения автомобильным транспортом в межмуниципальном и пригородном сообщении района</t>
  </si>
  <si>
    <t>Мероприятие 2. Субсидия муниципальному унитарному автотранспортному предприятию Кежемского района (МУАТП КР) на возмещение недополученных доходов и (или) затрат, связанных с оказанием услуг по перевозке пассажиров и багажа по регулярным маршрутам на территории Кежемского района и за его пределами по муниципальному заказу</t>
  </si>
  <si>
    <t xml:space="preserve">Удельный вес численности населения в возрасте 5-18 лет, охваченного образованием, в общей численности населения в возрасте 5-18 лет </t>
  </si>
  <si>
    <t>естественная убыль получателей</t>
  </si>
  <si>
    <t>уменьшение численности получателей</t>
  </si>
  <si>
    <t xml:space="preserve">Удельный вес семей с детьми, получивших меры социальной поддержки в общей численности семей с детьми в Кежемском районе </t>
  </si>
  <si>
    <t xml:space="preserve">  Не подтверждение заявленных объемов компенсации исполнителями коммунальных услуг, 
снижения объемов потребления коммунальных услуг в 2023 году.
</t>
  </si>
  <si>
    <t>ДЭС не выработали заявленный объем электрической энергии</t>
  </si>
  <si>
    <t>40 831,50</t>
  </si>
  <si>
    <t>Отдельное мероприятие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</si>
  <si>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</si>
  <si>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молодых граждан в возрасте от 14 до 35 лет от общей численности молодых граждан в возрасте от 14 до 35 лет, вовлеченных во все сферы жизнедеятельности общества</t>
  </si>
  <si>
    <t>Количество поддержанных проектов, направленных на формирование активной гражданской позиции молодежи национально-государственной идентичности, воспитание уважения к представителям различных этносов, укрепление нравственных ценностей, профилактику экстремизма, взаимодействие с молодежными субкультурами и неформальными движениями</t>
  </si>
  <si>
    <t xml:space="preserve">Количество молодежи, принявшей участие в молодежных мероприятиях творческого, культурно-досугового, спортивного, краеведческого, медийного направлений </t>
  </si>
  <si>
    <t>Неиспользование субвенций в полном объеме произошло из-за отсутствия рабочего персонала в МУП СС КР, не освоение в декабре возникло из-за аномально низких температур наружного воздуха</t>
  </si>
  <si>
    <t>не менее 7,0</t>
  </si>
  <si>
    <t>не более 30 %</t>
  </si>
  <si>
    <t>не более 1 %</t>
  </si>
  <si>
    <t>Доля главных распорядителей бюджетных средств, муниципальных образований района, обеспеченных возможностью работы в информационных системах исполнения бюджета</t>
  </si>
  <si>
    <t>не менее 90%</t>
  </si>
  <si>
    <t>0</t>
  </si>
  <si>
    <t>0,0</t>
  </si>
  <si>
    <t>Сократилось количество спортивных мероприятий</t>
  </si>
  <si>
    <t>Мероприятие 1.1
МАУ СК "Энергия" г. Кодинск</t>
  </si>
  <si>
    <t xml:space="preserve">Мероприятие 1.2 
МБУ "Центр спорта и отдыха "Чадобец" Кежемского района
</t>
  </si>
  <si>
    <t>Мероприятие 1.3
МКУ "ФСК"Жемчужина"</t>
  </si>
  <si>
    <t>Мероприятие 3.1.
МБУ "СШ Кежемского района"</t>
  </si>
  <si>
    <t>Мероприятие 3.2.
МБУ "СШ по биатлону Кежемского района"</t>
  </si>
  <si>
    <t>18</t>
  </si>
  <si>
    <t>Муниципальная программа "Обеспечение защиты прав потребителей в муниципальном образовании Кежемский район "</t>
  </si>
  <si>
    <t>Информирование населения о правах потребителей, в том числе через официальный сайт Администрации Кежемского района и средств массовой информации.  Публикация обзоров, статей, тематических подборок, образцов документов и т.д. по вопросам защиты прав потребителей, информирование населения о деятельности координационного совета по вопросам обеспечения защиты прав потребителей на территории Кежемского района</t>
  </si>
  <si>
    <t>Размещение на стендах в помещениях администраций муниципальных образований Кежемского района информации о типичных нарушениях прав потребителей, нормах действующего законодательства РФ в сфере защиты прав потребителей</t>
  </si>
  <si>
    <t>Организация и проведение семинаров, круглых столов с участием представителей малого и среднего предпринимательства и  населением Кежемского  района.</t>
  </si>
  <si>
    <t xml:space="preserve">Мероприятие №2  
Информирование населения о правах потребителей, в том числе через официальный сайт муниципального образования Кежемский район Красноярского края и средства массовой информации.  Публикация обзоров, статей, тематических подборок, образцов документов и т.д. по вопросам защиты прав потребителей, информирование населения о деятельности координационного совета по вопросам обеспечения защиты прав потребителей на территории Кежемского района.
</t>
  </si>
  <si>
    <t xml:space="preserve">Мероприятие № 3 
Размещение на стенде в помещении администрации Кежемского района информации о типичных нарушениях прав потребителей, нормах действующего законодательства РФ в сфере защиты прав потребителей.  
</t>
  </si>
  <si>
    <t xml:space="preserve">Мероприятие № 4
Организация и проведение семинаров, круглых столов с участием представителей малого и среднего предпринимательства и  населения Кежемского  района.
</t>
  </si>
  <si>
    <t xml:space="preserve">Мероприятие № 5 
Организация и обеспечение работы "горячей линии" по вопросам защиты прав потребителей.   
</t>
  </si>
  <si>
    <t xml:space="preserve">Мероприятие № 6 
Обеспечение работы по вопросам защиты прав потребителей для оказания безвозмездных индивидуальных консультаций, помощи в составлении претензий и исковых заявлений населению Кежемского района
</t>
  </si>
  <si>
    <t xml:space="preserve">Количество публикаций и сообщений в средствах массовой информации, направленных на повышение потребительской грамотности </t>
  </si>
  <si>
    <t>не менее 12</t>
  </si>
  <si>
    <t>Приобретение Стенда, размещение информации</t>
  </si>
  <si>
    <t>Количество граждан (потребителей, хозяйствующих субъектов), принявших участие в мероприятиях</t>
  </si>
  <si>
    <t>не менее 50</t>
  </si>
  <si>
    <t>Количество обращений потребителей, в  рамках "горячей линии" по вопросам защиты прав потребителей</t>
  </si>
  <si>
    <t>не менее 2</t>
  </si>
  <si>
    <t>не менее 20</t>
  </si>
  <si>
    <t>Количество обустроенных мест (площадок) накопления отходов потребления</t>
  </si>
  <si>
    <t>Фактически до МО в 2023 году ИМТ не доводились</t>
  </si>
  <si>
    <t>Информирование населения Кежемского района о мероприятиях в сфере обращения с отходами</t>
  </si>
  <si>
    <t>приобретение контейнерного оборудования</t>
  </si>
  <si>
    <t>размещение за год ТКО на полигоне (тыс. руб.)</t>
  </si>
  <si>
    <t>изменение стоимости услуг взятия проб на полигоне г. Кодинск</t>
  </si>
  <si>
    <t>В период приема муниципальным образованием заявок (09.10.2023-20.12.2023) потенциальные получатели:
отказываются от получения гранта, ввиду того, что условия предоставления подобной субсидии социальной защитой и центром занятости являются наиболее привлекательными</t>
  </si>
  <si>
    <t>Материальный ущерб при ЧС природного и техногенного характера (руб.)</t>
  </si>
  <si>
    <t>В связи с проведением профилактической противопожарной работы</t>
  </si>
  <si>
    <t>Число оповещаемого населения об угрозе ЧС природного и техногенного характера</t>
  </si>
  <si>
    <t xml:space="preserve">Муниципальная программа "Защита населения и территории Кежемского района от чрезвычайных ситуаций </t>
  </si>
  <si>
    <t>Профилактика правонарушений и укрепление общественного порядка и общественной безопасности в Кежемском районе</t>
  </si>
  <si>
    <t xml:space="preserve">Снятие с учета в связи с переездом </t>
  </si>
  <si>
    <t>Сохранение и укрепление здоровья населения Кежемского района</t>
  </si>
  <si>
    <t>Формирование сознания и мотививирование населения к ведению здорового образа жизни</t>
  </si>
  <si>
    <t>Активная жизнь в любом возрасте</t>
  </si>
  <si>
    <t>Снижение смертности населения (на 1000 чел населения)</t>
  </si>
  <si>
    <t>Доля жителей, охваченных медицинскими осмотрами и диспансеризацией</t>
  </si>
  <si>
    <t>Количество информационных материалов в СМИ, на стендах, сайтах, официальных страницах социальных сетей, формирующих здоровый образ жизни</t>
  </si>
  <si>
    <t>Изготовление и распространение полиграфической продукции</t>
  </si>
  <si>
    <t>Количество физкультурно-оздоровительных и тематических мероприятий по формированиюж у населения мотивации к здоровому образу жизни</t>
  </si>
  <si>
    <t>Количество мероприятий, направленных на активную жизнь в любом возрасте</t>
  </si>
  <si>
    <t>фактически отгруженный объем ТКО с территорий двух муниицпальных районов</t>
  </si>
  <si>
    <t>родители сняты в связи с лишением родительских прав</t>
  </si>
  <si>
    <r>
      <t xml:space="preserve">                    Сведения об исполнении муниципальных программ за 2023 год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 xml:space="preserve">  тыс. руб.</t>
    </r>
  </si>
  <si>
    <t xml:space="preserve">                         Таблица № 3</t>
  </si>
  <si>
    <t>Мероприятие 4. Проведение информационно-разъяснительной (просветительской) работы с населением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</si>
</sst>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0.0"/>
    <numFmt numFmtId="169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Perpetua Titling MT"/>
      <family val="1"/>
    </font>
    <font>
      <b/>
      <i/>
      <sz val="10"/>
      <color theme="1"/>
      <name val="Times New Roman"/>
      <family val="1"/>
      <charset val="204"/>
    </font>
    <font>
      <sz val="11"/>
      <color theme="1"/>
      <name val="Perpetua Titling MT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Perpetua Titling MT"/>
      <family val="1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336">
    <xf numFmtId="0" fontId="0" fillId="0" borderId="0" xfId="0"/>
    <xf numFmtId="0" fontId="1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6" fillId="0" borderId="0" xfId="0" applyFont="1" applyFill="1"/>
    <xf numFmtId="0" fontId="1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Alignment="1">
      <alignment horizontal="center"/>
    </xf>
    <xf numFmtId="166" fontId="17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/>
    <xf numFmtId="166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Border="1"/>
    <xf numFmtId="165" fontId="1" fillId="0" borderId="0" xfId="0" applyNumberFormat="1" applyFont="1" applyFill="1" applyBorder="1"/>
    <xf numFmtId="0" fontId="3" fillId="0" borderId="0" xfId="7" applyFont="1" applyFill="1" applyBorder="1" applyAlignment="1">
      <alignment vertical="center" wrapText="1"/>
    </xf>
    <xf numFmtId="0" fontId="8" fillId="0" borderId="0" xfId="7" applyFont="1" applyFill="1"/>
    <xf numFmtId="0" fontId="1" fillId="0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 applyBorder="1"/>
    <xf numFmtId="165" fontId="5" fillId="0" borderId="1" xfId="0" applyNumberFormat="1" applyFont="1" applyFill="1" applyBorder="1" applyAlignment="1">
      <alignment vertical="center" wrapText="1"/>
    </xf>
    <xf numFmtId="2" fontId="3" fillId="0" borderId="0" xfId="7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1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Alignment="1">
      <alignment wrapText="1"/>
    </xf>
    <xf numFmtId="167" fontId="36" fillId="0" borderId="0" xfId="0" applyNumberFormat="1" applyFont="1" applyFill="1" applyBorder="1"/>
    <xf numFmtId="0" fontId="36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9" fontId="13" fillId="0" borderId="1" xfId="2" applyNumberFormat="1" applyFont="1" applyFill="1" applyBorder="1" applyAlignment="1">
      <alignment horizontal="center" vertical="center" wrapText="1"/>
    </xf>
    <xf numFmtId="9" fontId="14" fillId="0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9" fontId="5" fillId="0" borderId="2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5" fontId="13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166" fontId="5" fillId="0" borderId="1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8" fillId="0" borderId="1" xfId="7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textRotation="90" wrapText="1"/>
    </xf>
    <xf numFmtId="1" fontId="8" fillId="0" borderId="1" xfId="7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166" fontId="8" fillId="0" borderId="0" xfId="0" applyNumberFormat="1" applyFont="1" applyFill="1" applyBorder="1"/>
    <xf numFmtId="1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15" fillId="0" borderId="1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5" fillId="0" borderId="3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5" fontId="4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22" fillId="0" borderId="0" xfId="0" applyFont="1" applyFill="1"/>
    <xf numFmtId="165" fontId="22" fillId="0" borderId="0" xfId="0" applyNumberFormat="1" applyFont="1" applyFill="1"/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42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9" fontId="5" fillId="0" borderId="3" xfId="2" applyNumberFormat="1" applyFont="1" applyFill="1" applyBorder="1" applyAlignment="1">
      <alignment horizontal="center" vertical="center" wrapText="1"/>
    </xf>
    <xf numFmtId="9" fontId="5" fillId="0" borderId="7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3" xfId="7" applyFont="1" applyFill="1" applyBorder="1" applyAlignment="1">
      <alignment horizontal="center" vertical="center" wrapText="1"/>
    </xf>
    <xf numFmtId="0" fontId="3" fillId="0" borderId="7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7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2 2" xfId="3"/>
    <cellStyle name="Обычный 2 3" xfId="7"/>
    <cellStyle name="Процентный" xfId="2" builtinId="5"/>
    <cellStyle name="Процентный 2" xfId="6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1162050</xdr:rowOff>
    </xdr:from>
    <xdr:to>
      <xdr:col>6</xdr:col>
      <xdr:colOff>581025</xdr:colOff>
      <xdr:row>18</xdr:row>
      <xdr:rowOff>1171575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18</xdr:row>
      <xdr:rowOff>1162050</xdr:rowOff>
    </xdr:from>
    <xdr:to>
      <xdr:col>6</xdr:col>
      <xdr:colOff>581025</xdr:colOff>
      <xdr:row>18</xdr:row>
      <xdr:rowOff>1171575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18</xdr:row>
      <xdr:rowOff>1162050</xdr:rowOff>
    </xdr:from>
    <xdr:to>
      <xdr:col>6</xdr:col>
      <xdr:colOff>581025</xdr:colOff>
      <xdr:row>18</xdr:row>
      <xdr:rowOff>1171575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18</xdr:row>
      <xdr:rowOff>1162050</xdr:rowOff>
    </xdr:from>
    <xdr:to>
      <xdr:col>6</xdr:col>
      <xdr:colOff>581025</xdr:colOff>
      <xdr:row>18</xdr:row>
      <xdr:rowOff>1171575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N/Documents/&#1048;&#1056;&#1048;&#1053;&#1040;%202018/&#1057;&#1051;&#1059;&#1046;&#1041;&#1040;%20&#1069;&#1050;&#1054;&#1053;&#1054;&#1052;&#1048;&#1050;&#1040;/&#1043;&#1054;&#1044;&#1054;&#1042;&#1067;&#1045;%20&#1054;&#1058;&#1063;&#1045;&#1058;&#1067;/&#1060;&#1080;&#1085;&#1072;&#1084;%20&#1087;&#1086;%202019%20&#1075;&#1086;&#1076;&#1091;/&#1054;&#1090;&#1095;&#1077;&#1090;%20&#1086;&#1073;%20&#1080;&#1089;&#1087;&#1086;&#1083;&#1085;&#1077;&#1085;&#1080;&#1080;%20&#1084;&#1091;&#1085;&#1080;&#1094;&#1080;&#1087;&#1072;&#1083;&#1100;&#1085;&#1099;&#1093;%20&#1087;&#1088;&#1086;&#1075;&#1088;&#1072;&#1084;&#1084;%20&#1079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 refreshError="1"/>
      <sheetData sheetId="1" refreshError="1"/>
      <sheetData sheetId="2" refreshError="1">
        <row r="75">
          <cell r="C75" t="str">
            <v>Количество спортивных сооружений   в Кежемском районе</v>
          </cell>
        </row>
        <row r="76">
          <cell r="C76" t="str">
            <v>Доля граждан Кежемского района, систематически занимающихся физической  культурой и спортом, в общей численности населения района</v>
          </cell>
        </row>
        <row r="77">
          <cell r="C77" t="str">
            <v>Численность занимающихся в муниципальных образовательных учреждениях дополнительного образования детей физкультурно-спортивной направленности</v>
          </cell>
        </row>
        <row r="78">
          <cell r="C78" t="str">
            <v>Количество спортсменов Кежемского района в составе сборных команд Красноярского края по видам спорта</v>
          </cell>
        </row>
        <row r="79">
          <cell r="C79" t="str">
            <v>в том числе  по олимпийским видам спорта</v>
          </cell>
        </row>
        <row r="81">
          <cell r="C81" t="str">
            <v>Единовременная пропускная способность спортивных сооружений Кежемского района</v>
          </cell>
        </row>
        <row r="82">
          <cell r="C82" t="str">
            <v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v>
          </cell>
        </row>
        <row r="83">
          <cell r="C83" t="str">
            <v>Доля граждан Кежемского района, занимающихся физической культурой и спортом по  месту работы, в общей численности населения, занятого в экономике</v>
          </cell>
        </row>
        <row r="86">
          <cell r="C86" t="str">
            <v>Доля граждан, выполнивших нормативы ВФСК ГТО, в общей численности населения, принявшего участие в выполнении нормативов ВФСК ГТО</v>
          </cell>
        </row>
        <row r="87">
          <cell r="C87" t="str">
            <v>Количество краевых и всероссийских соревнований, в которых принимают участие спортсмены Кежемского района</v>
          </cell>
        </row>
        <row r="88">
          <cell r="C88" t="str">
            <v>Количество спортсменов Кежемского района, принявших участие в краевых и всероссийских соревнованиях</v>
          </cell>
        </row>
        <row r="89">
          <cell r="C89" t="str">
            <v>Количество  медалей, завоеванных спортсменами Кежемского района на краевых и всероссийских соревнованиях</v>
          </cell>
        </row>
        <row r="91">
          <cell r="D91" t="str">
            <v>чел.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86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5" sqref="A5"/>
      <selection pane="bottomRight" sqref="A1:I65"/>
    </sheetView>
  </sheetViews>
  <sheetFormatPr defaultColWidth="9.140625" defaultRowHeight="15" x14ac:dyDescent="0.25"/>
  <cols>
    <col min="1" max="1" width="4.140625" style="1" customWidth="1"/>
    <col min="2" max="2" width="34" style="1" customWidth="1"/>
    <col min="3" max="3" width="14" style="1" customWidth="1"/>
    <col min="4" max="5" width="15.5703125" style="1" customWidth="1"/>
    <col min="6" max="6" width="15" style="1" customWidth="1"/>
    <col min="7" max="7" width="14" style="1" customWidth="1"/>
    <col min="8" max="8" width="11" style="1" customWidth="1"/>
    <col min="9" max="9" width="27.28515625" style="1" customWidth="1"/>
    <col min="10" max="10" width="11.7109375" style="20" bestFit="1" customWidth="1"/>
    <col min="11" max="16384" width="9.140625" style="1"/>
  </cols>
  <sheetData>
    <row r="2" spans="1:61" ht="16.5" customHeight="1" x14ac:dyDescent="0.25">
      <c r="A2" s="20"/>
      <c r="B2" s="20"/>
      <c r="C2" s="14"/>
      <c r="D2" s="14"/>
      <c r="E2" s="20"/>
      <c r="F2" s="20"/>
      <c r="G2" s="23"/>
      <c r="H2" s="226" t="s">
        <v>182</v>
      </c>
      <c r="I2" s="226"/>
      <c r="J2" s="23"/>
    </row>
    <row r="3" spans="1:61" ht="15.75" x14ac:dyDescent="0.25">
      <c r="A3" s="223" t="s">
        <v>427</v>
      </c>
      <c r="B3" s="223"/>
      <c r="C3" s="223"/>
      <c r="D3" s="223"/>
      <c r="E3" s="224"/>
      <c r="F3" s="224"/>
      <c r="G3" s="225"/>
      <c r="H3" s="225"/>
      <c r="I3" s="225"/>
      <c r="J3" s="24"/>
    </row>
    <row r="4" spans="1:61" ht="58.5" customHeight="1" x14ac:dyDescent="0.25">
      <c r="A4" s="209" t="s">
        <v>0</v>
      </c>
      <c r="B4" s="209" t="s">
        <v>9</v>
      </c>
      <c r="C4" s="209" t="s">
        <v>5</v>
      </c>
      <c r="D4" s="209" t="s">
        <v>1</v>
      </c>
      <c r="E4" s="210" t="s">
        <v>2</v>
      </c>
      <c r="F4" s="210" t="s">
        <v>7</v>
      </c>
      <c r="G4" s="210" t="s">
        <v>3</v>
      </c>
      <c r="H4" s="210" t="s">
        <v>4</v>
      </c>
      <c r="I4" s="210" t="s">
        <v>54</v>
      </c>
      <c r="J4" s="24"/>
    </row>
    <row r="5" spans="1:61" ht="13.9" x14ac:dyDescent="0.25">
      <c r="A5" s="210">
        <v>1</v>
      </c>
      <c r="B5" s="210">
        <v>2</v>
      </c>
      <c r="C5" s="210">
        <v>3</v>
      </c>
      <c r="D5" s="210">
        <v>4</v>
      </c>
      <c r="E5" s="42">
        <v>5</v>
      </c>
      <c r="F5" s="42">
        <v>6</v>
      </c>
      <c r="G5" s="32" t="s">
        <v>6</v>
      </c>
      <c r="H5" s="210">
        <v>8</v>
      </c>
      <c r="I5" s="25">
        <v>9</v>
      </c>
      <c r="J5" s="26"/>
    </row>
    <row r="6" spans="1:61" s="6" customFormat="1" ht="25.5" x14ac:dyDescent="0.2">
      <c r="A6" s="227" t="s">
        <v>8</v>
      </c>
      <c r="B6" s="61" t="s">
        <v>21</v>
      </c>
      <c r="C6" s="61">
        <f>C7+C8+C9</f>
        <v>1044096.9990000001</v>
      </c>
      <c r="D6" s="61">
        <v>1042838.7659999999</v>
      </c>
      <c r="E6" s="61">
        <f>E7+E8+E9</f>
        <v>1044096.9988599999</v>
      </c>
      <c r="F6" s="61">
        <v>1038452.692</v>
      </c>
      <c r="G6" s="61">
        <f>F6-E6</f>
        <v>-5644.3068599998951</v>
      </c>
      <c r="H6" s="62">
        <f>F6/E6</f>
        <v>0.99459407807305011</v>
      </c>
      <c r="I6" s="2"/>
      <c r="J6" s="63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7" spans="1:61" s="2" customFormat="1" ht="51" x14ac:dyDescent="0.25">
      <c r="A7" s="228"/>
      <c r="B7" s="64" t="s">
        <v>230</v>
      </c>
      <c r="C7" s="65">
        <v>974376.98600000003</v>
      </c>
      <c r="D7" s="65">
        <v>972776.68200000003</v>
      </c>
      <c r="E7" s="65">
        <v>974376.98600000003</v>
      </c>
      <c r="F7" s="65">
        <v>969162.56700000004</v>
      </c>
      <c r="G7" s="2">
        <f t="shared" ref="G7:G9" si="0">F7-E7</f>
        <v>-5214.4189999999944</v>
      </c>
      <c r="H7" s="3">
        <f t="shared" ref="H7:H9" si="1">F7/E7</f>
        <v>0.99464845837399529</v>
      </c>
      <c r="J7" s="66"/>
      <c r="K7" s="20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s="2" customFormat="1" ht="38.25" x14ac:dyDescent="0.25">
      <c r="A8" s="228"/>
      <c r="B8" s="64" t="s">
        <v>231</v>
      </c>
      <c r="C8" s="65">
        <v>6135.2510000000002</v>
      </c>
      <c r="D8" s="65">
        <v>6135.2510000000002</v>
      </c>
      <c r="E8" s="65">
        <v>6135.2511400000003</v>
      </c>
      <c r="F8" s="65">
        <v>5885.6409999999996</v>
      </c>
      <c r="G8" s="2">
        <f t="shared" si="0"/>
        <v>-249.61014000000068</v>
      </c>
      <c r="H8" s="3">
        <f t="shared" si="1"/>
        <v>0.95931541605972459</v>
      </c>
      <c r="I8" s="67"/>
      <c r="J8" s="66"/>
      <c r="K8" s="20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</row>
    <row r="9" spans="1:61" s="72" customFormat="1" ht="51" x14ac:dyDescent="0.25">
      <c r="A9" s="229"/>
      <c r="B9" s="64" t="s">
        <v>232</v>
      </c>
      <c r="C9" s="68">
        <v>63584.762000000002</v>
      </c>
      <c r="D9" s="68">
        <v>63926.834000000003</v>
      </c>
      <c r="E9" s="65">
        <v>63584.761720000002</v>
      </c>
      <c r="F9" s="65">
        <v>63404.483</v>
      </c>
      <c r="G9" s="2">
        <f t="shared" si="0"/>
        <v>-180.27872000000207</v>
      </c>
      <c r="H9" s="3">
        <f t="shared" si="1"/>
        <v>0.99716474961730817</v>
      </c>
      <c r="I9" s="69"/>
      <c r="J9" s="70"/>
      <c r="K9" s="20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</row>
    <row r="10" spans="1:61" s="6" customFormat="1" ht="51" x14ac:dyDescent="0.2">
      <c r="A10" s="217" t="s">
        <v>262</v>
      </c>
      <c r="B10" s="61" t="s">
        <v>22</v>
      </c>
      <c r="C10" s="73">
        <v>2405.4299999999998</v>
      </c>
      <c r="D10" s="61">
        <f>D11+D12</f>
        <v>2268.6010000000001</v>
      </c>
      <c r="E10" s="61">
        <f>E11+E12</f>
        <v>2268.6010000000001</v>
      </c>
      <c r="F10" s="61">
        <f>F11+F12</f>
        <v>2213.864</v>
      </c>
      <c r="G10" s="61">
        <f t="shared" ref="G10:G16" si="2">F10-E10</f>
        <v>-54.73700000000008</v>
      </c>
      <c r="H10" s="62">
        <f t="shared" ref="H10:H16" si="3">F10/E10</f>
        <v>0.97587191401220397</v>
      </c>
      <c r="I10" s="2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</row>
    <row r="11" spans="1:61" ht="51" x14ac:dyDescent="0.25">
      <c r="A11" s="218"/>
      <c r="B11" s="2" t="s">
        <v>233</v>
      </c>
      <c r="C11" s="33">
        <v>1932.3710000000001</v>
      </c>
      <c r="D11" s="33">
        <v>1671.027</v>
      </c>
      <c r="E11" s="33">
        <v>1671.027</v>
      </c>
      <c r="F11" s="2">
        <v>1665.529</v>
      </c>
      <c r="G11" s="2">
        <f t="shared" si="2"/>
        <v>-5.4980000000000473</v>
      </c>
      <c r="H11" s="3">
        <f t="shared" si="3"/>
        <v>0.9967098078008314</v>
      </c>
      <c r="I11" s="67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ht="25.5" x14ac:dyDescent="0.25">
      <c r="A12" s="218"/>
      <c r="B12" s="2" t="s">
        <v>234</v>
      </c>
      <c r="C12" s="33">
        <v>473.06</v>
      </c>
      <c r="D12" s="33">
        <v>597.57399999999996</v>
      </c>
      <c r="E12" s="33">
        <v>597.57399999999996</v>
      </c>
      <c r="F12" s="2">
        <v>548.33500000000004</v>
      </c>
      <c r="G12" s="2">
        <f t="shared" si="2"/>
        <v>-49.238999999999919</v>
      </c>
      <c r="H12" s="3">
        <f t="shared" si="3"/>
        <v>0.91760183675996621</v>
      </c>
      <c r="I12" s="67" t="s">
        <v>336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57" customFormat="1" ht="51" x14ac:dyDescent="0.2">
      <c r="A13" s="217" t="s">
        <v>263</v>
      </c>
      <c r="B13" s="74" t="s">
        <v>10</v>
      </c>
      <c r="C13" s="75">
        <f>C14+C15+C16</f>
        <v>75384.421999999991</v>
      </c>
      <c r="D13" s="75">
        <f>D14+D15+D16</f>
        <v>75384.421999999991</v>
      </c>
      <c r="E13" s="75">
        <f>E14+E15+E16</f>
        <v>75408.387000000002</v>
      </c>
      <c r="F13" s="75">
        <f t="shared" ref="F13" si="4">F14+F15+F16</f>
        <v>58427.899999999994</v>
      </c>
      <c r="G13" s="74">
        <f t="shared" si="2"/>
        <v>-16980.487000000008</v>
      </c>
      <c r="H13" s="76">
        <f t="shared" si="3"/>
        <v>0.77481964970289041</v>
      </c>
      <c r="I13" s="110"/>
      <c r="J13" s="56"/>
    </row>
    <row r="14" spans="1:61" ht="56.25" customHeight="1" x14ac:dyDescent="0.25">
      <c r="A14" s="218"/>
      <c r="B14" s="2" t="s">
        <v>235</v>
      </c>
      <c r="C14" s="33">
        <v>56476.11</v>
      </c>
      <c r="D14" s="33">
        <v>56476.11</v>
      </c>
      <c r="E14" s="2">
        <v>56476.11</v>
      </c>
      <c r="F14" s="2">
        <v>40198.466999999997</v>
      </c>
      <c r="G14" s="2">
        <f t="shared" si="2"/>
        <v>-16277.643000000004</v>
      </c>
      <c r="H14" s="3">
        <f t="shared" si="3"/>
        <v>0.71177825455754651</v>
      </c>
      <c r="I14" s="77"/>
      <c r="J14" s="29"/>
    </row>
    <row r="15" spans="1:61" ht="42" customHeight="1" x14ac:dyDescent="0.25">
      <c r="A15" s="218"/>
      <c r="B15" s="2" t="s">
        <v>236</v>
      </c>
      <c r="C15" s="33">
        <v>18511.184000000001</v>
      </c>
      <c r="D15" s="33">
        <v>18511.184000000001</v>
      </c>
      <c r="E15" s="33">
        <v>18535.149000000001</v>
      </c>
      <c r="F15" s="33">
        <v>17832.305</v>
      </c>
      <c r="G15" s="2">
        <f t="shared" si="2"/>
        <v>-702.84400000000096</v>
      </c>
      <c r="H15" s="3">
        <f t="shared" si="3"/>
        <v>0.96208047747552494</v>
      </c>
      <c r="I15" s="3"/>
      <c r="J15" s="29"/>
    </row>
    <row r="16" spans="1:61" ht="42" customHeight="1" x14ac:dyDescent="0.25">
      <c r="A16" s="219"/>
      <c r="B16" s="2" t="s">
        <v>335</v>
      </c>
      <c r="C16" s="37">
        <v>397.12799999999999</v>
      </c>
      <c r="D16" s="37">
        <v>397.12799999999999</v>
      </c>
      <c r="E16" s="37">
        <v>397.12799999999999</v>
      </c>
      <c r="F16" s="37">
        <v>397.12799999999999</v>
      </c>
      <c r="G16" s="2">
        <f t="shared" si="2"/>
        <v>0</v>
      </c>
      <c r="H16" s="3">
        <f t="shared" si="3"/>
        <v>1</v>
      </c>
      <c r="I16" s="3"/>
      <c r="J16" s="29"/>
    </row>
    <row r="17" spans="1:10" s="6" customFormat="1" ht="63.75" x14ac:dyDescent="0.2">
      <c r="A17" s="217" t="s">
        <v>158</v>
      </c>
      <c r="B17" s="61" t="s">
        <v>23</v>
      </c>
      <c r="C17" s="73">
        <f>C18</f>
        <v>2782.3</v>
      </c>
      <c r="D17" s="73">
        <v>2782.3</v>
      </c>
      <c r="E17" s="73">
        <v>2782.3</v>
      </c>
      <c r="F17" s="73">
        <f t="shared" ref="F17" si="5">F18</f>
        <v>0</v>
      </c>
      <c r="G17" s="73">
        <f>F17-E17</f>
        <v>-2782.3</v>
      </c>
      <c r="H17" s="62">
        <f>F17/E17*100%</f>
        <v>0</v>
      </c>
      <c r="I17" s="2" t="s">
        <v>344</v>
      </c>
      <c r="J17" s="58"/>
    </row>
    <row r="18" spans="1:10" ht="63.75" x14ac:dyDescent="0.25">
      <c r="A18" s="219"/>
      <c r="B18" s="2" t="s">
        <v>343</v>
      </c>
      <c r="C18" s="33">
        <v>2782.3</v>
      </c>
      <c r="D18" s="2">
        <v>2782.3</v>
      </c>
      <c r="E18" s="2">
        <v>2782.3</v>
      </c>
      <c r="F18" s="2">
        <v>0</v>
      </c>
      <c r="G18" s="33">
        <f t="shared" ref="G18:G19" si="6">F18-E18</f>
        <v>-2782.3</v>
      </c>
      <c r="H18" s="3">
        <f t="shared" ref="H18" si="7">F18/E18*100%</f>
        <v>0</v>
      </c>
      <c r="I18" s="40" t="s">
        <v>345</v>
      </c>
    </row>
    <row r="19" spans="1:10" ht="49.5" hidden="1" customHeight="1" x14ac:dyDescent="0.25">
      <c r="A19" s="208"/>
      <c r="B19" s="2" t="s">
        <v>342</v>
      </c>
      <c r="C19" s="33">
        <v>0</v>
      </c>
      <c r="D19" s="2">
        <v>0</v>
      </c>
      <c r="E19" s="2">
        <v>0</v>
      </c>
      <c r="F19" s="2">
        <v>0</v>
      </c>
      <c r="G19" s="33">
        <f t="shared" si="6"/>
        <v>0</v>
      </c>
      <c r="H19" s="3">
        <v>0</v>
      </c>
      <c r="I19" s="40" t="s">
        <v>344</v>
      </c>
    </row>
    <row r="20" spans="1:10" s="6" customFormat="1" ht="25.5" x14ac:dyDescent="0.2">
      <c r="A20" s="216" t="s">
        <v>159</v>
      </c>
      <c r="B20" s="61" t="s">
        <v>24</v>
      </c>
      <c r="C20" s="78">
        <f>C21+C22+C23+C24+C25+C26</f>
        <v>111261.912</v>
      </c>
      <c r="D20" s="79">
        <f>D21+D22+D23+D24+D25+D26</f>
        <v>121850.52</v>
      </c>
      <c r="E20" s="78">
        <f>E21+E22+E23+E24+E25+E26</f>
        <v>124485.83527</v>
      </c>
      <c r="F20" s="78">
        <f>F21+F22+F23+F24+F25+F26</f>
        <v>123500.54213</v>
      </c>
      <c r="G20" s="78">
        <f>F20-E20</f>
        <v>-985.29313999999431</v>
      </c>
      <c r="H20" s="62">
        <f>F20/E20*100%</f>
        <v>0.99208509837393977</v>
      </c>
      <c r="I20" s="67"/>
      <c r="J20" s="80"/>
    </row>
    <row r="21" spans="1:10" ht="25.5" x14ac:dyDescent="0.25">
      <c r="A21" s="216"/>
      <c r="B21" s="2" t="s">
        <v>237</v>
      </c>
      <c r="C21" s="34">
        <v>4782.0820000000003</v>
      </c>
      <c r="D21" s="34">
        <v>4714.9570000000003</v>
      </c>
      <c r="E21" s="34">
        <v>4714.9570000000003</v>
      </c>
      <c r="F21" s="34">
        <v>4705.5983699999997</v>
      </c>
      <c r="G21" s="34">
        <f t="shared" ref="G21:G26" si="8">F21-E21</f>
        <v>-9.3586300000006304</v>
      </c>
      <c r="H21" s="3">
        <f t="shared" ref="H21:H26" si="9">F21/E21*100%</f>
        <v>0.99801511869567405</v>
      </c>
      <c r="I21" s="81"/>
    </row>
    <row r="22" spans="1:10" ht="60.75" customHeight="1" x14ac:dyDescent="0.25">
      <c r="A22" s="216"/>
      <c r="B22" s="2" t="s">
        <v>238</v>
      </c>
      <c r="C22" s="34">
        <v>45128.82</v>
      </c>
      <c r="D22" s="34">
        <v>52090.391000000003</v>
      </c>
      <c r="E22" s="34">
        <v>53293.756269999998</v>
      </c>
      <c r="F22" s="35">
        <v>52902.478999999999</v>
      </c>
      <c r="G22" s="34">
        <f t="shared" si="8"/>
        <v>-391.27726999999868</v>
      </c>
      <c r="H22" s="3">
        <f t="shared" si="9"/>
        <v>0.99265810298644208</v>
      </c>
      <c r="I22" s="81"/>
    </row>
    <row r="23" spans="1:10" ht="30.75" customHeight="1" x14ac:dyDescent="0.25">
      <c r="A23" s="216"/>
      <c r="B23" s="2" t="s">
        <v>239</v>
      </c>
      <c r="C23" s="34">
        <v>4519.192</v>
      </c>
      <c r="D23" s="34">
        <v>4719.0770000000002</v>
      </c>
      <c r="E23" s="34">
        <v>5003.6660000000002</v>
      </c>
      <c r="F23" s="34">
        <v>5003.6660000000002</v>
      </c>
      <c r="G23" s="34">
        <f t="shared" si="8"/>
        <v>0</v>
      </c>
      <c r="H23" s="3">
        <f t="shared" si="9"/>
        <v>1</v>
      </c>
      <c r="I23" s="82"/>
    </row>
    <row r="24" spans="1:10" ht="38.25" x14ac:dyDescent="0.25">
      <c r="A24" s="216"/>
      <c r="B24" s="210" t="s">
        <v>240</v>
      </c>
      <c r="C24" s="34">
        <v>33351.754000000001</v>
      </c>
      <c r="D24" s="34">
        <v>37701.527000000002</v>
      </c>
      <c r="E24" s="34">
        <v>38748.887999999999</v>
      </c>
      <c r="F24" s="34">
        <v>38172.843000000001</v>
      </c>
      <c r="G24" s="34">
        <f t="shared" si="8"/>
        <v>-576.04499999999825</v>
      </c>
      <c r="H24" s="3">
        <f t="shared" si="9"/>
        <v>0.98513389597141476</v>
      </c>
      <c r="I24" s="83"/>
    </row>
    <row r="25" spans="1:10" ht="51" x14ac:dyDescent="0.25">
      <c r="A25" s="216"/>
      <c r="B25" s="210" t="s">
        <v>241</v>
      </c>
      <c r="C25" s="34">
        <v>22992.236000000001</v>
      </c>
      <c r="D25" s="34">
        <v>22152.236000000001</v>
      </c>
      <c r="E25" s="34">
        <v>22252.236000000001</v>
      </c>
      <c r="F25" s="34">
        <v>22248.148000000001</v>
      </c>
      <c r="G25" s="34">
        <f t="shared" si="8"/>
        <v>-4.0879999999997381</v>
      </c>
      <c r="H25" s="3">
        <f t="shared" si="9"/>
        <v>0.99981628812493273</v>
      </c>
      <c r="I25" s="83"/>
    </row>
    <row r="26" spans="1:10" ht="27.75" customHeight="1" x14ac:dyDescent="0.25">
      <c r="A26" s="216"/>
      <c r="B26" s="210" t="s">
        <v>242</v>
      </c>
      <c r="C26" s="34">
        <v>487.82799999999997</v>
      </c>
      <c r="D26" s="34">
        <v>472.33199999999999</v>
      </c>
      <c r="E26" s="34">
        <v>472.33199999999999</v>
      </c>
      <c r="F26" s="34">
        <v>467.80775999999997</v>
      </c>
      <c r="G26" s="34">
        <f t="shared" si="8"/>
        <v>-4.5242400000000202</v>
      </c>
      <c r="H26" s="3">
        <f t="shared" si="9"/>
        <v>0.99042148319402445</v>
      </c>
      <c r="I26" s="83"/>
    </row>
    <row r="27" spans="1:10" s="6" customFormat="1" ht="25.5" x14ac:dyDescent="0.2">
      <c r="A27" s="216" t="s">
        <v>160</v>
      </c>
      <c r="B27" s="84" t="s">
        <v>12</v>
      </c>
      <c r="C27" s="61">
        <f>C28+C29+C30</f>
        <v>112053.753</v>
      </c>
      <c r="D27" s="61">
        <f>D28+D29+D30</f>
        <v>124294.70000000001</v>
      </c>
      <c r="E27" s="61">
        <f>E28+E29+E30</f>
        <v>125369.71800000001</v>
      </c>
      <c r="F27" s="61">
        <f>F28+F29+F30</f>
        <v>124917.152</v>
      </c>
      <c r="G27" s="61">
        <f>F27-E27</f>
        <v>-452.56600000000617</v>
      </c>
      <c r="H27" s="85">
        <f t="shared" ref="H27:H30" si="10">F27/E27*100%</f>
        <v>0.99639014901509149</v>
      </c>
      <c r="I27" s="196"/>
      <c r="J27" s="58"/>
    </row>
    <row r="28" spans="1:10" ht="25.5" x14ac:dyDescent="0.25">
      <c r="A28" s="216"/>
      <c r="B28" s="210" t="s">
        <v>243</v>
      </c>
      <c r="C28" s="2">
        <v>65522.561999999998</v>
      </c>
      <c r="D28" s="2">
        <v>68958.94</v>
      </c>
      <c r="E28" s="2">
        <v>68780.834000000003</v>
      </c>
      <c r="F28" s="2">
        <v>68779.797999999995</v>
      </c>
      <c r="G28" s="2">
        <f t="shared" ref="G28:G30" si="11">F28-E28</f>
        <v>-1.0360000000073342</v>
      </c>
      <c r="H28" s="86">
        <f t="shared" si="10"/>
        <v>0.99998493766446617</v>
      </c>
      <c r="I28" s="81"/>
    </row>
    <row r="29" spans="1:10" ht="25.5" x14ac:dyDescent="0.25">
      <c r="A29" s="216"/>
      <c r="B29" s="210" t="s">
        <v>244</v>
      </c>
      <c r="C29" s="2">
        <v>1583.5219999999999</v>
      </c>
      <c r="D29" s="2">
        <v>2430.471</v>
      </c>
      <c r="E29" s="2">
        <v>2430.471</v>
      </c>
      <c r="F29" s="2">
        <v>1978.941</v>
      </c>
      <c r="G29" s="2">
        <f t="shared" si="11"/>
        <v>-451.53</v>
      </c>
      <c r="H29" s="86">
        <f t="shared" si="10"/>
        <v>0.81422119416360039</v>
      </c>
      <c r="I29" s="81" t="s">
        <v>379</v>
      </c>
    </row>
    <row r="30" spans="1:10" ht="25.5" x14ac:dyDescent="0.25">
      <c r="A30" s="216"/>
      <c r="B30" s="210" t="s">
        <v>245</v>
      </c>
      <c r="C30" s="2">
        <v>44947.669000000002</v>
      </c>
      <c r="D30" s="2">
        <v>52905.288999999997</v>
      </c>
      <c r="E30" s="2">
        <v>54158.413</v>
      </c>
      <c r="F30" s="2">
        <v>54158.413</v>
      </c>
      <c r="G30" s="2">
        <f t="shared" si="11"/>
        <v>0</v>
      </c>
      <c r="H30" s="86">
        <f t="shared" si="10"/>
        <v>1</v>
      </c>
      <c r="I30" s="81"/>
    </row>
    <row r="31" spans="1:10" s="6" customFormat="1" ht="25.5" x14ac:dyDescent="0.25">
      <c r="A31" s="216" t="s">
        <v>161</v>
      </c>
      <c r="B31" s="84" t="s">
        <v>13</v>
      </c>
      <c r="C31" s="61">
        <f>C32</f>
        <v>4488.4830000000002</v>
      </c>
      <c r="D31" s="61">
        <f>D32</f>
        <v>4859.7280000000001</v>
      </c>
      <c r="E31" s="61">
        <f>E32</f>
        <v>4885.848</v>
      </c>
      <c r="F31" s="61">
        <f>F32</f>
        <v>4885.848</v>
      </c>
      <c r="G31" s="61">
        <f t="shared" ref="G31:G32" si="12">F31-E31</f>
        <v>0</v>
      </c>
      <c r="H31" s="62">
        <f t="shared" ref="H31:H35" si="13">F31/E31</f>
        <v>1</v>
      </c>
      <c r="I31" s="4"/>
      <c r="J31" s="58"/>
    </row>
    <row r="32" spans="1:10" ht="38.25" x14ac:dyDescent="0.25">
      <c r="A32" s="216"/>
      <c r="B32" s="210" t="s">
        <v>246</v>
      </c>
      <c r="C32" s="2">
        <v>4488.4830000000002</v>
      </c>
      <c r="D32" s="2">
        <v>4859.7280000000001</v>
      </c>
      <c r="E32" s="2">
        <v>4885.848</v>
      </c>
      <c r="F32" s="2">
        <v>4885.848</v>
      </c>
      <c r="G32" s="2">
        <f t="shared" si="12"/>
        <v>0</v>
      </c>
      <c r="H32" s="3">
        <f t="shared" si="13"/>
        <v>1</v>
      </c>
      <c r="I32" s="87"/>
    </row>
    <row r="33" spans="1:10" s="6" customFormat="1" ht="25.5" x14ac:dyDescent="0.25">
      <c r="A33" s="216" t="s">
        <v>162</v>
      </c>
      <c r="B33" s="84" t="s">
        <v>14</v>
      </c>
      <c r="C33" s="61">
        <f>C34+C35</f>
        <v>44179.743999999999</v>
      </c>
      <c r="D33" s="61">
        <f t="shared" ref="D33:F33" si="14">D34+D35</f>
        <v>44179.743999999999</v>
      </c>
      <c r="E33" s="61">
        <f t="shared" si="14"/>
        <v>44179.743999999999</v>
      </c>
      <c r="F33" s="61">
        <f t="shared" si="14"/>
        <v>43391.888999999996</v>
      </c>
      <c r="G33" s="61">
        <f>F33-E33</f>
        <v>-787.8550000000032</v>
      </c>
      <c r="H33" s="62">
        <f t="shared" si="13"/>
        <v>0.98216705375205426</v>
      </c>
      <c r="I33" s="4"/>
      <c r="J33" s="58"/>
    </row>
    <row r="34" spans="1:10" ht="25.5" x14ac:dyDescent="0.25">
      <c r="A34" s="216"/>
      <c r="B34" s="210" t="s">
        <v>247</v>
      </c>
      <c r="C34" s="2">
        <v>12001.537</v>
      </c>
      <c r="D34" s="2">
        <v>12001.537</v>
      </c>
      <c r="E34" s="2">
        <v>12001.537</v>
      </c>
      <c r="F34" s="2">
        <v>11979.888999999999</v>
      </c>
      <c r="G34" s="2">
        <f t="shared" ref="G34:G35" si="15">F34-E34</f>
        <v>-21.648000000001048</v>
      </c>
      <c r="H34" s="3">
        <f t="shared" si="13"/>
        <v>0.9981962310327418</v>
      </c>
      <c r="I34" s="88"/>
    </row>
    <row r="35" spans="1:10" ht="38.25" x14ac:dyDescent="0.25">
      <c r="A35" s="216"/>
      <c r="B35" s="210" t="s">
        <v>248</v>
      </c>
      <c r="C35" s="2">
        <v>32178.206999999999</v>
      </c>
      <c r="D35" s="2">
        <v>32178.206999999999</v>
      </c>
      <c r="E35" s="2">
        <v>32178.206999999999</v>
      </c>
      <c r="F35" s="2">
        <v>31412</v>
      </c>
      <c r="G35" s="2">
        <f t="shared" si="15"/>
        <v>-766.20699999999852</v>
      </c>
      <c r="H35" s="3">
        <f t="shared" si="13"/>
        <v>0.97618863599205519</v>
      </c>
      <c r="I35" s="89"/>
    </row>
    <row r="36" spans="1:10" s="6" customFormat="1" ht="51" x14ac:dyDescent="0.2">
      <c r="A36" s="216" t="s">
        <v>169</v>
      </c>
      <c r="B36" s="84" t="s">
        <v>15</v>
      </c>
      <c r="C36" s="61">
        <f>C37+C38</f>
        <v>2726.346</v>
      </c>
      <c r="D36" s="61">
        <f>D37+D38</f>
        <v>2726.346</v>
      </c>
      <c r="E36" s="61">
        <f>E37+E38</f>
        <v>2726.346</v>
      </c>
      <c r="F36" s="61">
        <f>F37+F38</f>
        <v>2511.6219999999998</v>
      </c>
      <c r="G36" s="61">
        <f>F36-E36</f>
        <v>-214.72400000000016</v>
      </c>
      <c r="H36" s="62">
        <v>0.92</v>
      </c>
      <c r="I36" s="90" t="s">
        <v>339</v>
      </c>
      <c r="J36" s="58"/>
    </row>
    <row r="37" spans="1:10" ht="90" x14ac:dyDescent="0.25">
      <c r="A37" s="216"/>
      <c r="B37" s="210" t="s">
        <v>269</v>
      </c>
      <c r="C37" s="211">
        <v>1542.414</v>
      </c>
      <c r="D37" s="2">
        <v>1542.414</v>
      </c>
      <c r="E37" s="2">
        <v>1542.414</v>
      </c>
      <c r="F37" s="2">
        <v>1330.3489999999999</v>
      </c>
      <c r="G37" s="2">
        <f t="shared" ref="G37:G38" si="16">F37-E37</f>
        <v>-212.06500000000005</v>
      </c>
      <c r="H37" s="3">
        <v>0.86</v>
      </c>
      <c r="I37" s="90" t="s">
        <v>338</v>
      </c>
    </row>
    <row r="38" spans="1:10" ht="38.25" x14ac:dyDescent="0.25">
      <c r="A38" s="216"/>
      <c r="B38" s="210" t="s">
        <v>270</v>
      </c>
      <c r="C38" s="211">
        <v>1183.932</v>
      </c>
      <c r="D38" s="2">
        <v>1183.932</v>
      </c>
      <c r="E38" s="2">
        <v>1183.932</v>
      </c>
      <c r="F38" s="2">
        <v>1181.2729999999999</v>
      </c>
      <c r="G38" s="2">
        <f t="shared" si="16"/>
        <v>-2.6590000000001055</v>
      </c>
      <c r="H38" s="3">
        <v>1</v>
      </c>
      <c r="I38" s="4"/>
    </row>
    <row r="39" spans="1:10" s="6" customFormat="1" ht="38.25" x14ac:dyDescent="0.25">
      <c r="A39" s="216" t="s">
        <v>163</v>
      </c>
      <c r="B39" s="84" t="s">
        <v>16</v>
      </c>
      <c r="C39" s="61">
        <v>14975.57</v>
      </c>
      <c r="D39" s="61">
        <v>14975.57</v>
      </c>
      <c r="E39" s="61">
        <f t="shared" ref="E39:F39" si="17">E40+E41+E42</f>
        <v>14975.569</v>
      </c>
      <c r="F39" s="61">
        <f t="shared" si="17"/>
        <v>14749.656439999999</v>
      </c>
      <c r="G39" s="61">
        <f t="shared" ref="G39" si="18">F39-E39</f>
        <v>-225.91256000000067</v>
      </c>
      <c r="H39" s="91">
        <f>F39/E39</f>
        <v>0.98491459256072333</v>
      </c>
      <c r="I39" s="4"/>
      <c r="J39" s="58"/>
    </row>
    <row r="40" spans="1:10" ht="38.25" x14ac:dyDescent="0.25">
      <c r="A40" s="216"/>
      <c r="B40" s="210" t="s">
        <v>249</v>
      </c>
      <c r="C40" s="35">
        <v>11769.582</v>
      </c>
      <c r="D40" s="35">
        <v>11769.582</v>
      </c>
      <c r="E40" s="35">
        <f>1984.853+8357.502+1427.227</f>
        <v>11769.582</v>
      </c>
      <c r="F40" s="34">
        <f>1891.86257+9651.80687</f>
        <v>11543.66944</v>
      </c>
      <c r="G40" s="2">
        <f t="shared" ref="G40:G41" si="19">F40-E40</f>
        <v>-225.91256000000067</v>
      </c>
      <c r="H40" s="36">
        <f t="shared" ref="H40:H41" si="20">F40/E40</f>
        <v>0.98080538799083938</v>
      </c>
      <c r="I40" s="34"/>
    </row>
    <row r="41" spans="1:10" ht="34.5" customHeight="1" x14ac:dyDescent="0.25">
      <c r="A41" s="216"/>
      <c r="B41" s="210" t="s">
        <v>250</v>
      </c>
      <c r="C41" s="35">
        <v>3205.9870000000001</v>
      </c>
      <c r="D41" s="35">
        <v>3205.9870000000001</v>
      </c>
      <c r="E41" s="35">
        <v>3205.9870000000001</v>
      </c>
      <c r="F41" s="35">
        <v>3205.9870000000001</v>
      </c>
      <c r="G41" s="2">
        <f t="shared" si="19"/>
        <v>0</v>
      </c>
      <c r="H41" s="36">
        <f t="shared" si="20"/>
        <v>1</v>
      </c>
      <c r="I41" s="34"/>
    </row>
    <row r="42" spans="1:10" ht="60.75" hidden="1" customHeight="1" x14ac:dyDescent="0.25">
      <c r="A42" s="216"/>
      <c r="B42" s="210" t="s">
        <v>251</v>
      </c>
      <c r="C42" s="35">
        <v>0</v>
      </c>
      <c r="D42" s="34">
        <v>0</v>
      </c>
      <c r="E42" s="34">
        <v>0</v>
      </c>
      <c r="F42" s="34">
        <v>0</v>
      </c>
      <c r="G42" s="2">
        <v>0</v>
      </c>
      <c r="H42" s="36">
        <v>0</v>
      </c>
      <c r="I42" s="34"/>
    </row>
    <row r="43" spans="1:10" s="6" customFormat="1" ht="25.5" x14ac:dyDescent="0.2">
      <c r="A43" s="216" t="s">
        <v>164</v>
      </c>
      <c r="B43" s="84" t="s">
        <v>17</v>
      </c>
      <c r="C43" s="73">
        <f>C44+C45+C46</f>
        <v>148220.45699999999</v>
      </c>
      <c r="D43" s="61">
        <f>D44+D45+D46</f>
        <v>148220.45699999999</v>
      </c>
      <c r="E43" s="61">
        <f>E44+E45+E46</f>
        <v>148220.45699999999</v>
      </c>
      <c r="F43" s="61">
        <f>F44+F45+F46</f>
        <v>146966.41889</v>
      </c>
      <c r="G43" s="61">
        <f>F43-E43</f>
        <v>-1254.038109999994</v>
      </c>
      <c r="H43" s="62">
        <f>F43/E43</f>
        <v>0.99153937226087496</v>
      </c>
      <c r="I43" s="210"/>
      <c r="J43" s="58"/>
    </row>
    <row r="44" spans="1:10" ht="76.5" x14ac:dyDescent="0.25">
      <c r="A44" s="216"/>
      <c r="B44" s="210" t="s">
        <v>252</v>
      </c>
      <c r="C44" s="2">
        <v>128715.19899999999</v>
      </c>
      <c r="D44" s="2">
        <v>128715.19899999999</v>
      </c>
      <c r="E44" s="2">
        <f>D44</f>
        <v>128715.19899999999</v>
      </c>
      <c r="F44" s="2">
        <v>127521.62</v>
      </c>
      <c r="G44" s="2">
        <f t="shared" ref="G44:G46" si="21">F44-E44</f>
        <v>-1193.5789999999979</v>
      </c>
      <c r="H44" s="3">
        <f t="shared" ref="H44:H46" si="22">F44/E44</f>
        <v>0.99072697700603329</v>
      </c>
      <c r="I44" s="210"/>
    </row>
    <row r="45" spans="1:10" ht="38.25" x14ac:dyDescent="0.25">
      <c r="A45" s="216"/>
      <c r="B45" s="210" t="s">
        <v>253</v>
      </c>
      <c r="C45" s="2">
        <v>0</v>
      </c>
      <c r="D45" s="2">
        <v>0</v>
      </c>
      <c r="E45" s="2">
        <v>0</v>
      </c>
      <c r="F45" s="2">
        <v>0</v>
      </c>
      <c r="G45" s="2">
        <f t="shared" si="21"/>
        <v>0</v>
      </c>
      <c r="H45" s="3">
        <v>0</v>
      </c>
      <c r="I45" s="92"/>
    </row>
    <row r="46" spans="1:10" ht="38.25" x14ac:dyDescent="0.25">
      <c r="A46" s="216"/>
      <c r="B46" s="210" t="s">
        <v>254</v>
      </c>
      <c r="C46" s="2">
        <v>19505.258000000002</v>
      </c>
      <c r="D46" s="2">
        <v>19505.258000000002</v>
      </c>
      <c r="E46" s="2">
        <v>19505.258000000002</v>
      </c>
      <c r="F46" s="2">
        <v>19444.798889999998</v>
      </c>
      <c r="G46" s="2">
        <f t="shared" si="21"/>
        <v>-60.45911000000342</v>
      </c>
      <c r="H46" s="3">
        <f t="shared" si="22"/>
        <v>0.99690036860830022</v>
      </c>
      <c r="I46" s="210"/>
    </row>
    <row r="47" spans="1:10" s="6" customFormat="1" ht="25.5" x14ac:dyDescent="0.25">
      <c r="A47" s="216" t="s">
        <v>165</v>
      </c>
      <c r="B47" s="84" t="s">
        <v>18</v>
      </c>
      <c r="C47" s="61">
        <f>C48+C49</f>
        <v>513.69200000000001</v>
      </c>
      <c r="D47" s="61">
        <f>D48</f>
        <v>513.69200000000001</v>
      </c>
      <c r="E47" s="61">
        <f t="shared" ref="E47:F47" si="23">E48</f>
        <v>513.69200000000001</v>
      </c>
      <c r="F47" s="61">
        <f t="shared" si="23"/>
        <v>513.69200000000001</v>
      </c>
      <c r="G47" s="61">
        <f>F47-E47</f>
        <v>0</v>
      </c>
      <c r="H47" s="62">
        <f>F47/E47</f>
        <v>1</v>
      </c>
      <c r="I47" s="4"/>
      <c r="J47" s="58"/>
    </row>
    <row r="48" spans="1:10" ht="38.25" x14ac:dyDescent="0.25">
      <c r="A48" s="216"/>
      <c r="B48" s="210" t="s">
        <v>141</v>
      </c>
      <c r="C48" s="2">
        <v>513.69200000000001</v>
      </c>
      <c r="D48" s="2">
        <v>513.69200000000001</v>
      </c>
      <c r="E48" s="2">
        <v>513.69200000000001</v>
      </c>
      <c r="F48" s="2">
        <v>513.69200000000001</v>
      </c>
      <c r="G48" s="2">
        <f>F48-E48</f>
        <v>0</v>
      </c>
      <c r="H48" s="3">
        <f>F48/E48</f>
        <v>1</v>
      </c>
      <c r="I48" s="4"/>
    </row>
    <row r="49" spans="1:10" ht="79.5" hidden="1" customHeight="1" x14ac:dyDescent="0.25">
      <c r="A49" s="216"/>
      <c r="B49" s="210" t="s">
        <v>255</v>
      </c>
      <c r="C49" s="2">
        <v>0</v>
      </c>
      <c r="D49" s="2">
        <v>0</v>
      </c>
      <c r="E49" s="2">
        <v>0</v>
      </c>
      <c r="F49" s="2">
        <v>0</v>
      </c>
      <c r="G49" s="2">
        <f>F49-E49</f>
        <v>0</v>
      </c>
      <c r="H49" s="3">
        <v>1</v>
      </c>
      <c r="I49" s="4"/>
    </row>
    <row r="50" spans="1:10" s="6" customFormat="1" ht="63.75" x14ac:dyDescent="0.2">
      <c r="A50" s="216" t="s">
        <v>166</v>
      </c>
      <c r="B50" s="84" t="s">
        <v>71</v>
      </c>
      <c r="C50" s="73">
        <f>C51+C52</f>
        <v>2133.6</v>
      </c>
      <c r="D50" s="73">
        <f t="shared" ref="D50:F50" si="24">D51+D52</f>
        <v>2133.6</v>
      </c>
      <c r="E50" s="73">
        <f t="shared" si="24"/>
        <v>2133.6</v>
      </c>
      <c r="F50" s="73">
        <f t="shared" si="24"/>
        <v>1690.0744999999999</v>
      </c>
      <c r="G50" s="61">
        <f t="shared" ref="G50:G52" si="25">F50-E50</f>
        <v>-443.52549999999997</v>
      </c>
      <c r="H50" s="62">
        <f t="shared" ref="H50:H52" si="26">F50/E50</f>
        <v>0.79212340644919388</v>
      </c>
      <c r="I50" s="67" t="s">
        <v>340</v>
      </c>
      <c r="J50" s="58"/>
    </row>
    <row r="51" spans="1:10" ht="114.75" x14ac:dyDescent="0.25">
      <c r="A51" s="216"/>
      <c r="B51" s="93" t="s">
        <v>296</v>
      </c>
      <c r="C51" s="33">
        <v>1533.6</v>
      </c>
      <c r="D51" s="33">
        <v>1533.6</v>
      </c>
      <c r="E51" s="33">
        <v>1533.6</v>
      </c>
      <c r="F51" s="2">
        <v>1533.6</v>
      </c>
      <c r="G51" s="2">
        <f t="shared" si="25"/>
        <v>0</v>
      </c>
      <c r="H51" s="3">
        <f t="shared" si="26"/>
        <v>1</v>
      </c>
      <c r="I51" s="2"/>
    </row>
    <row r="52" spans="1:10" ht="127.5" x14ac:dyDescent="0.25">
      <c r="A52" s="216"/>
      <c r="B52" s="93" t="s">
        <v>297</v>
      </c>
      <c r="C52" s="2">
        <v>600</v>
      </c>
      <c r="D52" s="2">
        <v>600</v>
      </c>
      <c r="E52" s="2">
        <v>600</v>
      </c>
      <c r="F52" s="2">
        <v>156.47450000000001</v>
      </c>
      <c r="G52" s="2">
        <f t="shared" si="25"/>
        <v>-443.52549999999997</v>
      </c>
      <c r="H52" s="3">
        <f t="shared" si="26"/>
        <v>0.26079083333333336</v>
      </c>
      <c r="I52" s="2" t="s">
        <v>337</v>
      </c>
    </row>
    <row r="53" spans="1:10" s="6" customFormat="1" ht="51" x14ac:dyDescent="0.2">
      <c r="A53" s="217" t="s">
        <v>167</v>
      </c>
      <c r="B53" s="84" t="s">
        <v>19</v>
      </c>
      <c r="C53" s="61">
        <v>7389.5259999999998</v>
      </c>
      <c r="D53" s="61">
        <f t="shared" ref="D53:F53" si="27">D54+D55+D56</f>
        <v>7389.5259999999998</v>
      </c>
      <c r="E53" s="61">
        <f t="shared" si="27"/>
        <v>7389.5259999999998</v>
      </c>
      <c r="F53" s="61">
        <f t="shared" si="27"/>
        <v>7299.53899</v>
      </c>
      <c r="G53" s="61">
        <f>F53-E53</f>
        <v>-89.987009999999827</v>
      </c>
      <c r="H53" s="62">
        <f t="shared" ref="H53:H54" si="28">F53/E53*100%</f>
        <v>0.98782235694143306</v>
      </c>
      <c r="I53" s="32"/>
      <c r="J53" s="58"/>
    </row>
    <row r="54" spans="1:10" ht="38.25" x14ac:dyDescent="0.25">
      <c r="A54" s="218"/>
      <c r="B54" s="81" t="s">
        <v>256</v>
      </c>
      <c r="C54" s="2">
        <v>7214.473</v>
      </c>
      <c r="D54" s="94">
        <v>7214.473</v>
      </c>
      <c r="E54" s="94">
        <v>7214.473</v>
      </c>
      <c r="F54" s="94">
        <v>7124.5103900000004</v>
      </c>
      <c r="G54" s="2">
        <f>F54-E54</f>
        <v>-89.962609999999586</v>
      </c>
      <c r="H54" s="3">
        <f t="shared" si="28"/>
        <v>0.98753025896694058</v>
      </c>
      <c r="I54" s="210"/>
    </row>
    <row r="55" spans="1:10" ht="51" x14ac:dyDescent="0.25">
      <c r="A55" s="218"/>
      <c r="B55" s="81" t="s">
        <v>257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3">
        <v>0</v>
      </c>
      <c r="I55" s="210"/>
    </row>
    <row r="56" spans="1:10" ht="38.25" x14ac:dyDescent="0.25">
      <c r="A56" s="219"/>
      <c r="B56" s="81" t="s">
        <v>258</v>
      </c>
      <c r="C56" s="94">
        <v>175.053</v>
      </c>
      <c r="D56" s="94">
        <v>175.053</v>
      </c>
      <c r="E56" s="94">
        <v>175.053</v>
      </c>
      <c r="F56" s="94">
        <v>175.02860000000001</v>
      </c>
      <c r="G56" s="2">
        <f>F56-E56</f>
        <v>-2.4399999999985766E-2</v>
      </c>
      <c r="H56" s="3">
        <v>1</v>
      </c>
      <c r="I56" s="210"/>
    </row>
    <row r="57" spans="1:10" s="6" customFormat="1" ht="38.25" x14ac:dyDescent="0.25">
      <c r="A57" s="214" t="s">
        <v>264</v>
      </c>
      <c r="B57" s="84" t="s">
        <v>20</v>
      </c>
      <c r="C57" s="61">
        <v>833.16399999999999</v>
      </c>
      <c r="D57" s="95">
        <v>833.16399999999999</v>
      </c>
      <c r="E57" s="95">
        <v>833.16399999999999</v>
      </c>
      <c r="F57" s="61">
        <v>830.91687999999999</v>
      </c>
      <c r="G57" s="61">
        <f>F57-E57</f>
        <v>-2.2471199999999953</v>
      </c>
      <c r="H57" s="62">
        <v>0.99</v>
      </c>
      <c r="I57" s="4"/>
      <c r="J57" s="58"/>
    </row>
    <row r="58" spans="1:10" s="6" customFormat="1" ht="72.75" customHeight="1" x14ac:dyDescent="0.25">
      <c r="A58" s="37">
        <v>16</v>
      </c>
      <c r="B58" s="96" t="s">
        <v>204</v>
      </c>
      <c r="C58" s="97">
        <v>4.7</v>
      </c>
      <c r="D58" s="97">
        <v>4.7</v>
      </c>
      <c r="E58" s="97">
        <v>4.7</v>
      </c>
      <c r="F58" s="212">
        <v>4.6859999999999999</v>
      </c>
      <c r="G58" s="97">
        <v>0.14000000000000001</v>
      </c>
      <c r="H58" s="62">
        <v>0.997</v>
      </c>
      <c r="I58" s="4"/>
      <c r="J58" s="58"/>
    </row>
    <row r="59" spans="1:10" s="6" customFormat="1" ht="51.75" customHeight="1" x14ac:dyDescent="0.25">
      <c r="A59" s="214" t="s">
        <v>144</v>
      </c>
      <c r="B59" s="84" t="s">
        <v>143</v>
      </c>
      <c r="C59" s="61">
        <v>5</v>
      </c>
      <c r="D59" s="61">
        <v>5</v>
      </c>
      <c r="E59" s="61">
        <v>5</v>
      </c>
      <c r="F59" s="61">
        <v>5</v>
      </c>
      <c r="G59" s="61">
        <f>F59-E59</f>
        <v>0</v>
      </c>
      <c r="H59" s="62">
        <v>0.94</v>
      </c>
      <c r="I59" s="4"/>
      <c r="J59" s="58"/>
    </row>
    <row r="60" spans="1:10" s="6" customFormat="1" ht="51.75" customHeight="1" x14ac:dyDescent="0.25">
      <c r="A60" s="214" t="s">
        <v>385</v>
      </c>
      <c r="B60" s="84" t="s">
        <v>386</v>
      </c>
      <c r="C60" s="61">
        <v>37</v>
      </c>
      <c r="D60" s="61">
        <v>37</v>
      </c>
      <c r="E60" s="61">
        <v>37</v>
      </c>
      <c r="F60" s="61">
        <v>36.997999999999998</v>
      </c>
      <c r="G60" s="61">
        <v>2E-3</v>
      </c>
      <c r="H60" s="62">
        <v>1</v>
      </c>
      <c r="I60" s="4"/>
      <c r="J60" s="58"/>
    </row>
    <row r="61" spans="1:10" s="60" customFormat="1" ht="56.25" customHeight="1" x14ac:dyDescent="0.2">
      <c r="A61" s="220">
        <v>19</v>
      </c>
      <c r="B61" s="84" t="s">
        <v>341</v>
      </c>
      <c r="C61" s="95">
        <f>C62+C63+C64</f>
        <v>90</v>
      </c>
      <c r="D61" s="95">
        <f t="shared" ref="D61:F61" si="29">D62+D63+D64</f>
        <v>75</v>
      </c>
      <c r="E61" s="95">
        <f t="shared" si="29"/>
        <v>75</v>
      </c>
      <c r="F61" s="95">
        <f t="shared" si="29"/>
        <v>74.680000000000007</v>
      </c>
      <c r="G61" s="61">
        <f t="shared" ref="G61:G64" si="30">F61-E61</f>
        <v>-0.31999999999999318</v>
      </c>
      <c r="H61" s="62">
        <v>0.94</v>
      </c>
      <c r="I61" s="38"/>
      <c r="J61" s="59"/>
    </row>
    <row r="62" spans="1:10" s="12" customFormat="1" ht="40.5" hidden="1" customHeight="1" x14ac:dyDescent="0.2">
      <c r="A62" s="221"/>
      <c r="B62" s="210" t="s">
        <v>346</v>
      </c>
      <c r="C62" s="34">
        <v>0</v>
      </c>
      <c r="D62" s="34">
        <v>0</v>
      </c>
      <c r="E62" s="34">
        <v>0</v>
      </c>
      <c r="F62" s="34">
        <v>0</v>
      </c>
      <c r="G62" s="2">
        <f t="shared" si="30"/>
        <v>0</v>
      </c>
      <c r="H62" s="3">
        <v>0</v>
      </c>
      <c r="I62" s="38"/>
      <c r="J62" s="39"/>
    </row>
    <row r="63" spans="1:10" s="12" customFormat="1" ht="42.75" customHeight="1" x14ac:dyDescent="0.2">
      <c r="A63" s="222"/>
      <c r="B63" s="210" t="s">
        <v>347</v>
      </c>
      <c r="C63" s="34">
        <v>90</v>
      </c>
      <c r="D63" s="34">
        <v>75</v>
      </c>
      <c r="E63" s="34">
        <v>75</v>
      </c>
      <c r="F63" s="35">
        <v>74.680000000000007</v>
      </c>
      <c r="G63" s="2">
        <f t="shared" si="30"/>
        <v>-0.31999999999999318</v>
      </c>
      <c r="H63" s="3">
        <v>1</v>
      </c>
      <c r="I63" s="38"/>
      <c r="J63" s="39"/>
    </row>
    <row r="64" spans="1:10" s="12" customFormat="1" ht="46.5" hidden="1" customHeight="1" x14ac:dyDescent="0.2">
      <c r="A64" s="37"/>
      <c r="B64" s="210" t="s">
        <v>348</v>
      </c>
      <c r="C64" s="34">
        <v>0</v>
      </c>
      <c r="D64" s="34">
        <v>0</v>
      </c>
      <c r="E64" s="34">
        <v>0</v>
      </c>
      <c r="F64" s="34">
        <v>0</v>
      </c>
      <c r="G64" s="2">
        <f t="shared" si="30"/>
        <v>0</v>
      </c>
      <c r="H64" s="3">
        <v>0</v>
      </c>
      <c r="I64" s="38"/>
      <c r="J64" s="39"/>
    </row>
    <row r="65" spans="1:10" s="6" customFormat="1" x14ac:dyDescent="0.25">
      <c r="A65" s="215" t="s">
        <v>25</v>
      </c>
      <c r="B65" s="215"/>
      <c r="C65" s="194">
        <v>1568735.1769999999</v>
      </c>
      <c r="D65" s="194">
        <v>1595372.8359999999</v>
      </c>
      <c r="E65" s="194">
        <v>1600391.487</v>
      </c>
      <c r="F65" s="194">
        <v>1570473.17</v>
      </c>
      <c r="G65" s="194">
        <f>F65-E65</f>
        <v>-29918.317000000039</v>
      </c>
      <c r="H65" s="62">
        <f>F65/E65</f>
        <v>0.98130562600274562</v>
      </c>
      <c r="I65" s="4"/>
      <c r="J65" s="58"/>
    </row>
    <row r="66" spans="1:10" x14ac:dyDescent="0.25">
      <c r="F66" s="213"/>
      <c r="G66" s="195"/>
      <c r="H66" s="20"/>
      <c r="I66" s="13"/>
    </row>
    <row r="67" spans="1:10" s="27" customFormat="1" x14ac:dyDescent="0.25">
      <c r="B67" s="27" t="s">
        <v>349</v>
      </c>
      <c r="J67" s="28"/>
    </row>
    <row r="69" spans="1:10" x14ac:dyDescent="0.25">
      <c r="B69" s="18"/>
      <c r="E69" s="13"/>
    </row>
    <row r="70" spans="1:10" x14ac:dyDescent="0.25">
      <c r="B70" s="18"/>
      <c r="F70" s="13"/>
    </row>
    <row r="71" spans="1:10" x14ac:dyDescent="0.25">
      <c r="B71" s="18"/>
      <c r="G71" s="13"/>
    </row>
    <row r="72" spans="1:10" x14ac:dyDescent="0.25">
      <c r="B72" s="18"/>
      <c r="F72" s="13"/>
    </row>
    <row r="73" spans="1:10" x14ac:dyDescent="0.25">
      <c r="B73" s="18"/>
      <c r="F73" s="13"/>
    </row>
    <row r="74" spans="1:10" x14ac:dyDescent="0.25">
      <c r="B74" s="18"/>
      <c r="F74" s="13"/>
    </row>
    <row r="75" spans="1:10" x14ac:dyDescent="0.25">
      <c r="B75" s="18"/>
    </row>
    <row r="76" spans="1:10" x14ac:dyDescent="0.25">
      <c r="B76" s="18"/>
    </row>
    <row r="77" spans="1:10" x14ac:dyDescent="0.25">
      <c r="B77" s="18"/>
    </row>
    <row r="78" spans="1:10" x14ac:dyDescent="0.25">
      <c r="B78" s="18"/>
    </row>
    <row r="79" spans="1:10" x14ac:dyDescent="0.25">
      <c r="B79" s="18"/>
    </row>
    <row r="80" spans="1:10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</sheetData>
  <mergeCells count="18">
    <mergeCell ref="A3:I3"/>
    <mergeCell ref="H2:I2"/>
    <mergeCell ref="A6:A9"/>
    <mergeCell ref="A10:A12"/>
    <mergeCell ref="A13:A16"/>
    <mergeCell ref="A17:A18"/>
    <mergeCell ref="A20:A26"/>
    <mergeCell ref="A27:A30"/>
    <mergeCell ref="A31:A32"/>
    <mergeCell ref="A33:A35"/>
    <mergeCell ref="A65:B65"/>
    <mergeCell ref="A36:A38"/>
    <mergeCell ref="A39:A42"/>
    <mergeCell ref="A43:A46"/>
    <mergeCell ref="A47:A49"/>
    <mergeCell ref="A50:A52"/>
    <mergeCell ref="A53:A56"/>
    <mergeCell ref="A61:A63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workbookViewId="0">
      <pane ySplit="6" topLeftCell="A133" activePane="bottomLeft" state="frozen"/>
      <selection pane="bottomLeft" sqref="A1:G135"/>
    </sheetView>
  </sheetViews>
  <sheetFormatPr defaultColWidth="7.85546875" defaultRowHeight="15" x14ac:dyDescent="0.25"/>
  <cols>
    <col min="1" max="1" width="3.7109375" style="12" customWidth="1"/>
    <col min="2" max="2" width="45.28515625" style="7" customWidth="1"/>
    <col min="3" max="3" width="22" style="6" customWidth="1"/>
    <col min="4" max="4" width="24.140625" style="6" customWidth="1"/>
    <col min="5" max="5" width="23.85546875" style="1" customWidth="1"/>
    <col min="6" max="6" width="19.85546875" style="22" customWidth="1"/>
    <col min="7" max="7" width="34.5703125" style="1" hidden="1" customWidth="1"/>
    <col min="8" max="8" width="24.7109375" style="1" customWidth="1"/>
    <col min="9" max="9" width="12" style="1" bestFit="1" customWidth="1"/>
    <col min="10" max="10" width="15.42578125" style="1" bestFit="1" customWidth="1"/>
    <col min="11" max="11" width="11.28515625" style="1" bestFit="1" customWidth="1"/>
    <col min="12" max="16384" width="7.85546875" style="1"/>
  </cols>
  <sheetData>
    <row r="1" spans="1:10" x14ac:dyDescent="0.25">
      <c r="D1" s="259" t="s">
        <v>181</v>
      </c>
      <c r="E1" s="259"/>
      <c r="F1" s="259"/>
      <c r="G1" s="16"/>
    </row>
    <row r="2" spans="1:10" x14ac:dyDescent="0.25">
      <c r="A2" s="260" t="s">
        <v>176</v>
      </c>
      <c r="B2" s="260"/>
      <c r="C2" s="260"/>
      <c r="D2" s="260"/>
      <c r="E2" s="260"/>
      <c r="F2" s="260"/>
      <c r="G2" s="260"/>
    </row>
    <row r="3" spans="1:10" ht="18.75" x14ac:dyDescent="0.25">
      <c r="A3" s="261"/>
      <c r="B3" s="261"/>
      <c r="C3" s="261"/>
      <c r="D3" s="5"/>
      <c r="E3" s="8"/>
      <c r="F3" s="17" t="s">
        <v>168</v>
      </c>
    </row>
    <row r="4" spans="1:10" ht="15.75" x14ac:dyDescent="0.25">
      <c r="A4" s="262" t="s">
        <v>0</v>
      </c>
      <c r="B4" s="262" t="s">
        <v>9</v>
      </c>
      <c r="C4" s="265" t="s">
        <v>177</v>
      </c>
      <c r="D4" s="266"/>
      <c r="E4" s="267"/>
      <c r="F4" s="19" t="s">
        <v>180</v>
      </c>
    </row>
    <row r="5" spans="1:10" ht="15" customHeight="1" x14ac:dyDescent="0.25">
      <c r="A5" s="263"/>
      <c r="B5" s="263"/>
      <c r="C5" s="268" t="s">
        <v>192</v>
      </c>
      <c r="D5" s="270" t="s">
        <v>193</v>
      </c>
      <c r="E5" s="270" t="s">
        <v>178</v>
      </c>
      <c r="F5" s="271" t="s">
        <v>179</v>
      </c>
      <c r="G5" s="270" t="s">
        <v>69</v>
      </c>
    </row>
    <row r="6" spans="1:10" ht="28.15" customHeight="1" x14ac:dyDescent="0.25">
      <c r="A6" s="264"/>
      <c r="B6" s="264"/>
      <c r="C6" s="269"/>
      <c r="D6" s="270"/>
      <c r="E6" s="270"/>
      <c r="F6" s="272"/>
      <c r="G6" s="270"/>
    </row>
    <row r="7" spans="1:10" s="205" customFormat="1" ht="11.25" x14ac:dyDescent="0.2">
      <c r="A7" s="192">
        <v>1</v>
      </c>
      <c r="B7" s="202">
        <v>2</v>
      </c>
      <c r="C7" s="203">
        <v>4</v>
      </c>
      <c r="D7" s="203">
        <v>5</v>
      </c>
      <c r="E7" s="192">
        <v>6</v>
      </c>
      <c r="F7" s="204">
        <v>7</v>
      </c>
      <c r="G7" s="192">
        <v>58</v>
      </c>
    </row>
    <row r="8" spans="1:10" s="60" customFormat="1" ht="13.5" x14ac:dyDescent="0.2">
      <c r="A8" s="242">
        <v>1</v>
      </c>
      <c r="B8" s="236" t="s">
        <v>21</v>
      </c>
      <c r="C8" s="237"/>
      <c r="D8" s="237"/>
      <c r="E8" s="237"/>
      <c r="F8" s="238"/>
      <c r="G8" s="189"/>
      <c r="J8" s="197"/>
    </row>
    <row r="9" spans="1:10" s="12" customFormat="1" ht="31.9" customHeight="1" x14ac:dyDescent="0.2">
      <c r="A9" s="242"/>
      <c r="B9" s="98" t="s">
        <v>26</v>
      </c>
      <c r="C9" s="99">
        <f>C10+C11+C12+C13+C14+C15+C16+C17+C18+C19+C20+C21+C22+C23+C24+C25+C26+C27+C28+C29</f>
        <v>974376.98613000009</v>
      </c>
      <c r="D9" s="99">
        <f>D10+D11+D12+D13+D14+D15+D16+D17+D18+D19+D20+D21+D22+D23+D24+D25+D26+D27+D28+D29</f>
        <v>969162.56726000004</v>
      </c>
      <c r="E9" s="99">
        <f>E10+E11+E12+E13+E14+E15+E16+E17+E18+E19+E20+E21+E22+E23+E24+E25+E26+E27+E28+E29</f>
        <v>969162.56726000004</v>
      </c>
      <c r="F9" s="100">
        <f>C9-E9</f>
        <v>5214.4188700000523</v>
      </c>
      <c r="G9" s="189"/>
      <c r="I9" s="198"/>
      <c r="J9" s="197"/>
    </row>
    <row r="10" spans="1:10" s="12" customFormat="1" ht="27" customHeight="1" x14ac:dyDescent="0.2">
      <c r="A10" s="242"/>
      <c r="B10" s="101" t="s">
        <v>207</v>
      </c>
      <c r="C10" s="65">
        <v>91767.904800000004</v>
      </c>
      <c r="D10" s="65">
        <v>91685.428409999993</v>
      </c>
      <c r="E10" s="65">
        <v>91685.428409999993</v>
      </c>
      <c r="F10" s="65">
        <f t="shared" ref="F10:F30" si="0">C10-E10</f>
        <v>82.476390000010724</v>
      </c>
      <c r="G10" s="189"/>
      <c r="J10" s="197"/>
    </row>
    <row r="11" spans="1:10" s="12" customFormat="1" ht="27" customHeight="1" x14ac:dyDescent="0.2">
      <c r="A11" s="242"/>
      <c r="B11" s="101" t="s">
        <v>208</v>
      </c>
      <c r="C11" s="65">
        <v>97672.423360000001</v>
      </c>
      <c r="D11" s="65">
        <v>97420.161640000006</v>
      </c>
      <c r="E11" s="65">
        <v>97420.161640000006</v>
      </c>
      <c r="F11" s="65">
        <f t="shared" si="0"/>
        <v>252.26171999999497</v>
      </c>
      <c r="G11" s="189"/>
      <c r="J11" s="197"/>
    </row>
    <row r="12" spans="1:10" s="12" customFormat="1" ht="27" customHeight="1" x14ac:dyDescent="0.2">
      <c r="A12" s="242"/>
      <c r="B12" s="101" t="s">
        <v>209</v>
      </c>
      <c r="C12" s="65">
        <v>137094.43964</v>
      </c>
      <c r="D12" s="65">
        <v>136190.81924000001</v>
      </c>
      <c r="E12" s="65">
        <v>136190.81924000001</v>
      </c>
      <c r="F12" s="65">
        <f t="shared" si="0"/>
        <v>903.62039999998524</v>
      </c>
      <c r="G12" s="189"/>
      <c r="J12" s="197"/>
    </row>
    <row r="13" spans="1:10" s="12" customFormat="1" ht="27" customHeight="1" x14ac:dyDescent="0.2">
      <c r="A13" s="242"/>
      <c r="B13" s="101" t="s">
        <v>210</v>
      </c>
      <c r="C13" s="65">
        <v>41575.696660000001</v>
      </c>
      <c r="D13" s="65">
        <v>40838.768329999999</v>
      </c>
      <c r="E13" s="65">
        <v>40838.768329999999</v>
      </c>
      <c r="F13" s="65">
        <f t="shared" si="0"/>
        <v>736.92833000000246</v>
      </c>
      <c r="G13" s="189"/>
      <c r="J13" s="197"/>
    </row>
    <row r="14" spans="1:10" s="12" customFormat="1" ht="27" customHeight="1" x14ac:dyDescent="0.2">
      <c r="A14" s="242"/>
      <c r="B14" s="101" t="s">
        <v>211</v>
      </c>
      <c r="C14" s="65">
        <v>65867.686459999997</v>
      </c>
      <c r="D14" s="65">
        <v>64484.521229999998</v>
      </c>
      <c r="E14" s="65">
        <v>64484.521229999998</v>
      </c>
      <c r="F14" s="65">
        <f t="shared" si="0"/>
        <v>1383.1652299999987</v>
      </c>
      <c r="G14" s="189"/>
      <c r="J14" s="197"/>
    </row>
    <row r="15" spans="1:10" s="12" customFormat="1" ht="27" customHeight="1" x14ac:dyDescent="0.2">
      <c r="A15" s="242"/>
      <c r="B15" s="101" t="s">
        <v>212</v>
      </c>
      <c r="C15" s="65">
        <v>22899.837029999999</v>
      </c>
      <c r="D15" s="65">
        <v>22751.165779999999</v>
      </c>
      <c r="E15" s="65">
        <v>22751.165779999999</v>
      </c>
      <c r="F15" s="65">
        <f t="shared" si="0"/>
        <v>148.67124999999942</v>
      </c>
      <c r="G15" s="189"/>
      <c r="J15" s="197"/>
    </row>
    <row r="16" spans="1:10" s="12" customFormat="1" ht="27" customHeight="1" x14ac:dyDescent="0.2">
      <c r="A16" s="242"/>
      <c r="B16" s="101" t="s">
        <v>213</v>
      </c>
      <c r="C16" s="65">
        <v>39225.949690000001</v>
      </c>
      <c r="D16" s="65">
        <v>38834.642930000002</v>
      </c>
      <c r="E16" s="65">
        <v>38834.642930000002</v>
      </c>
      <c r="F16" s="65">
        <f t="shared" si="0"/>
        <v>391.30675999999949</v>
      </c>
      <c r="G16" s="189"/>
      <c r="J16" s="197"/>
    </row>
    <row r="17" spans="1:10" s="12" customFormat="1" ht="27" customHeight="1" x14ac:dyDescent="0.2">
      <c r="A17" s="242"/>
      <c r="B17" s="101" t="s">
        <v>214</v>
      </c>
      <c r="C17" s="65">
        <v>86988.961469999995</v>
      </c>
      <c r="D17" s="65">
        <v>86388.351519999997</v>
      </c>
      <c r="E17" s="65">
        <v>86388.351519999997</v>
      </c>
      <c r="F17" s="65">
        <f t="shared" si="0"/>
        <v>600.60994999999821</v>
      </c>
      <c r="G17" s="189"/>
      <c r="J17" s="197"/>
    </row>
    <row r="18" spans="1:10" s="12" customFormat="1" ht="27" customHeight="1" x14ac:dyDescent="0.2">
      <c r="A18" s="242"/>
      <c r="B18" s="101" t="s">
        <v>215</v>
      </c>
      <c r="C18" s="65">
        <v>6880.1455500000002</v>
      </c>
      <c r="D18" s="65">
        <v>6836.0989499999996</v>
      </c>
      <c r="E18" s="65">
        <v>6836.0989499999996</v>
      </c>
      <c r="F18" s="65">
        <f t="shared" si="0"/>
        <v>44.046600000000581</v>
      </c>
      <c r="G18" s="189"/>
      <c r="J18" s="197"/>
    </row>
    <row r="19" spans="1:10" s="12" customFormat="1" ht="27" customHeight="1" x14ac:dyDescent="0.2">
      <c r="A19" s="242"/>
      <c r="B19" s="101" t="s">
        <v>216</v>
      </c>
      <c r="C19" s="65">
        <v>63747.824820000002</v>
      </c>
      <c r="D19" s="65">
        <v>63747.41461</v>
      </c>
      <c r="E19" s="65">
        <v>63747.41461</v>
      </c>
      <c r="F19" s="65">
        <f t="shared" si="0"/>
        <v>0.41021000000182539</v>
      </c>
      <c r="G19" s="189"/>
      <c r="J19" s="197"/>
    </row>
    <row r="20" spans="1:10" s="12" customFormat="1" ht="27" customHeight="1" x14ac:dyDescent="0.2">
      <c r="A20" s="242"/>
      <c r="B20" s="101" t="s">
        <v>217</v>
      </c>
      <c r="C20" s="65">
        <v>82002.64774</v>
      </c>
      <c r="D20" s="65">
        <v>82002.64774</v>
      </c>
      <c r="E20" s="65">
        <v>82002.64774</v>
      </c>
      <c r="F20" s="65">
        <f t="shared" si="0"/>
        <v>0</v>
      </c>
      <c r="G20" s="189"/>
      <c r="J20" s="197"/>
    </row>
    <row r="21" spans="1:10" s="12" customFormat="1" ht="27" customHeight="1" x14ac:dyDescent="0.2">
      <c r="A21" s="242"/>
      <c r="B21" s="101" t="s">
        <v>218</v>
      </c>
      <c r="C21" s="65">
        <v>58857.859539999998</v>
      </c>
      <c r="D21" s="65">
        <v>58857.8295</v>
      </c>
      <c r="E21" s="65">
        <v>58857.8295</v>
      </c>
      <c r="F21" s="65">
        <f t="shared" si="0"/>
        <v>3.0039999997825362E-2</v>
      </c>
      <c r="G21" s="189"/>
      <c r="J21" s="197"/>
    </row>
    <row r="22" spans="1:10" s="12" customFormat="1" ht="27" customHeight="1" x14ac:dyDescent="0.2">
      <c r="A22" s="242"/>
      <c r="B22" s="101" t="s">
        <v>219</v>
      </c>
      <c r="C22" s="65">
        <v>39467.383199999997</v>
      </c>
      <c r="D22" s="65">
        <v>39434.021670000002</v>
      </c>
      <c r="E22" s="65">
        <v>39434.021670000002</v>
      </c>
      <c r="F22" s="65">
        <f t="shared" si="0"/>
        <v>33.361529999994673</v>
      </c>
      <c r="G22" s="189"/>
      <c r="J22" s="197"/>
    </row>
    <row r="23" spans="1:10" s="12" customFormat="1" ht="27" customHeight="1" x14ac:dyDescent="0.2">
      <c r="A23" s="242"/>
      <c r="B23" s="101" t="s">
        <v>220</v>
      </c>
      <c r="C23" s="65">
        <v>49795.949800000002</v>
      </c>
      <c r="D23" s="65">
        <v>49790.550719999999</v>
      </c>
      <c r="E23" s="65">
        <v>49790.550719999999</v>
      </c>
      <c r="F23" s="65">
        <f t="shared" si="0"/>
        <v>5.3990800000028685</v>
      </c>
      <c r="G23" s="189"/>
      <c r="J23" s="197"/>
    </row>
    <row r="24" spans="1:10" s="12" customFormat="1" ht="27" customHeight="1" x14ac:dyDescent="0.2">
      <c r="A24" s="242"/>
      <c r="B24" s="101" t="s">
        <v>221</v>
      </c>
      <c r="C24" s="65">
        <v>22410.915359999999</v>
      </c>
      <c r="D24" s="65">
        <v>22038.060270000002</v>
      </c>
      <c r="E24" s="65">
        <v>22038.060270000002</v>
      </c>
      <c r="F24" s="65">
        <f t="shared" si="0"/>
        <v>372.85508999999729</v>
      </c>
      <c r="G24" s="189"/>
      <c r="J24" s="197"/>
    </row>
    <row r="25" spans="1:10" s="12" customFormat="1" ht="27" customHeight="1" x14ac:dyDescent="0.2">
      <c r="A25" s="242"/>
      <c r="B25" s="101" t="s">
        <v>222</v>
      </c>
      <c r="C25" s="65">
        <v>19112.205269999999</v>
      </c>
      <c r="D25" s="65">
        <v>18922.824390000002</v>
      </c>
      <c r="E25" s="65">
        <v>18922.824390000002</v>
      </c>
      <c r="F25" s="65">
        <f t="shared" si="0"/>
        <v>189.38087999999698</v>
      </c>
      <c r="G25" s="189"/>
      <c r="J25" s="197"/>
    </row>
    <row r="26" spans="1:10" s="12" customFormat="1" ht="27" customHeight="1" x14ac:dyDescent="0.2">
      <c r="A26" s="242"/>
      <c r="B26" s="101" t="s">
        <v>223</v>
      </c>
      <c r="C26" s="65">
        <v>23686.65884</v>
      </c>
      <c r="D26" s="65">
        <v>23686.65884</v>
      </c>
      <c r="E26" s="65">
        <v>23686.65884</v>
      </c>
      <c r="F26" s="65">
        <f t="shared" si="0"/>
        <v>0</v>
      </c>
      <c r="G26" s="189"/>
      <c r="J26" s="197"/>
    </row>
    <row r="27" spans="1:10" s="12" customFormat="1" ht="27" customHeight="1" x14ac:dyDescent="0.2">
      <c r="A27" s="242"/>
      <c r="B27" s="101" t="s">
        <v>224</v>
      </c>
      <c r="C27" s="65">
        <v>20983.5969</v>
      </c>
      <c r="D27" s="65">
        <v>20983.59664</v>
      </c>
      <c r="E27" s="65">
        <v>20983.59664</v>
      </c>
      <c r="F27" s="65">
        <f t="shared" si="0"/>
        <v>2.6000000070780516E-4</v>
      </c>
      <c r="G27" s="189"/>
      <c r="J27" s="197"/>
    </row>
    <row r="28" spans="1:10" s="12" customFormat="1" ht="27" customHeight="1" x14ac:dyDescent="0.2">
      <c r="A28" s="242"/>
      <c r="B28" s="101" t="s">
        <v>225</v>
      </c>
      <c r="C28" s="65">
        <v>1711</v>
      </c>
      <c r="D28" s="65">
        <v>1707.7882500000001</v>
      </c>
      <c r="E28" s="65">
        <v>1707.7882500000001</v>
      </c>
      <c r="F28" s="65">
        <f t="shared" si="0"/>
        <v>3.2117499999999382</v>
      </c>
      <c r="G28" s="189"/>
      <c r="J28" s="197"/>
    </row>
    <row r="29" spans="1:10" s="12" customFormat="1" ht="27" customHeight="1" x14ac:dyDescent="0.2">
      <c r="A29" s="242"/>
      <c r="B29" s="101" t="s">
        <v>226</v>
      </c>
      <c r="C29" s="65">
        <v>2627.9</v>
      </c>
      <c r="D29" s="65">
        <v>2561.2166000000002</v>
      </c>
      <c r="E29" s="65">
        <v>2561.2166000000002</v>
      </c>
      <c r="F29" s="65">
        <f t="shared" si="0"/>
        <v>66.683399999999892</v>
      </c>
      <c r="G29" s="189"/>
      <c r="J29" s="197"/>
    </row>
    <row r="30" spans="1:10" s="12" customFormat="1" ht="34.9" customHeight="1" x14ac:dyDescent="0.2">
      <c r="A30" s="242"/>
      <c r="B30" s="98" t="s">
        <v>27</v>
      </c>
      <c r="C30" s="99">
        <v>6135.2511400000003</v>
      </c>
      <c r="D30" s="99">
        <v>5885.6480000000001</v>
      </c>
      <c r="E30" s="99">
        <v>5885.6409999999996</v>
      </c>
      <c r="F30" s="99">
        <f t="shared" si="0"/>
        <v>249.61014000000068</v>
      </c>
      <c r="G30" s="189"/>
      <c r="I30" s="198"/>
      <c r="J30" s="197"/>
    </row>
    <row r="31" spans="1:10" s="12" customFormat="1" ht="48" customHeight="1" x14ac:dyDescent="0.2">
      <c r="A31" s="242"/>
      <c r="B31" s="102" t="s">
        <v>28</v>
      </c>
      <c r="C31" s="99">
        <f>C32+C33</f>
        <v>63584.761719999995</v>
      </c>
      <c r="D31" s="99">
        <f t="shared" ref="D31:E31" si="1">D32+D33</f>
        <v>63404.483130000008</v>
      </c>
      <c r="E31" s="99">
        <f t="shared" si="1"/>
        <v>63404.483130000008</v>
      </c>
      <c r="F31" s="100">
        <f>C31-E31</f>
        <v>180.27858999998716</v>
      </c>
      <c r="G31" s="189"/>
    </row>
    <row r="32" spans="1:10" s="12" customFormat="1" ht="12.75" x14ac:dyDescent="0.2">
      <c r="A32" s="242"/>
      <c r="B32" s="101" t="s">
        <v>225</v>
      </c>
      <c r="C32" s="65">
        <v>28185.558300000001</v>
      </c>
      <c r="D32" s="65">
        <v>28163.984690000001</v>
      </c>
      <c r="E32" s="65">
        <v>28163.984690000001</v>
      </c>
      <c r="F32" s="65">
        <f t="shared" ref="F32:F33" si="2">C32-E32</f>
        <v>21.573609999999462</v>
      </c>
      <c r="G32" s="189"/>
    </row>
    <row r="33" spans="1:18" s="12" customFormat="1" ht="12.75" x14ac:dyDescent="0.2">
      <c r="A33" s="242"/>
      <c r="B33" s="103" t="s">
        <v>226</v>
      </c>
      <c r="C33" s="65">
        <v>35399.203419999998</v>
      </c>
      <c r="D33" s="65">
        <v>35240.498440000003</v>
      </c>
      <c r="E33" s="65">
        <v>35240.498440000003</v>
      </c>
      <c r="F33" s="65">
        <f t="shared" si="2"/>
        <v>158.70497999999498</v>
      </c>
      <c r="G33" s="189"/>
    </row>
    <row r="34" spans="1:18" s="12" customFormat="1" ht="34.15" customHeight="1" x14ac:dyDescent="0.2">
      <c r="A34" s="233">
        <v>2</v>
      </c>
      <c r="B34" s="249" t="s">
        <v>265</v>
      </c>
      <c r="C34" s="237"/>
      <c r="D34" s="237"/>
      <c r="E34" s="237"/>
      <c r="F34" s="238"/>
      <c r="G34" s="189"/>
    </row>
    <row r="35" spans="1:18" s="12" customFormat="1" ht="45.6" customHeight="1" x14ac:dyDescent="0.2">
      <c r="A35" s="235"/>
      <c r="B35" s="98" t="s">
        <v>29</v>
      </c>
      <c r="C35" s="61">
        <f>C36</f>
        <v>1671.027</v>
      </c>
      <c r="D35" s="104">
        <f>D36</f>
        <v>1665.529</v>
      </c>
      <c r="E35" s="61">
        <f>E36</f>
        <v>1665.529</v>
      </c>
      <c r="F35" s="105">
        <f>C35-E35</f>
        <v>5.4980000000000473</v>
      </c>
      <c r="G35" s="189"/>
    </row>
    <row r="36" spans="1:18" s="12" customFormat="1" ht="12.75" x14ac:dyDescent="0.2">
      <c r="A36" s="235"/>
      <c r="B36" s="106" t="s">
        <v>188</v>
      </c>
      <c r="C36" s="2">
        <v>1671.027</v>
      </c>
      <c r="D36" s="107">
        <v>1665.529</v>
      </c>
      <c r="E36" s="2">
        <v>1665.529</v>
      </c>
      <c r="F36" s="105">
        <f t="shared" ref="F36:F38" si="3">C36-E36</f>
        <v>5.4980000000000473</v>
      </c>
      <c r="G36" s="189"/>
    </row>
    <row r="37" spans="1:18" s="12" customFormat="1" ht="30" customHeight="1" x14ac:dyDescent="0.2">
      <c r="A37" s="235"/>
      <c r="B37" s="102" t="s">
        <v>30</v>
      </c>
      <c r="C37" s="61">
        <f>C38</f>
        <v>597.57399999999996</v>
      </c>
      <c r="D37" s="61">
        <f>D38</f>
        <v>548.33500000000004</v>
      </c>
      <c r="E37" s="61">
        <f>E38</f>
        <v>548.33500000000004</v>
      </c>
      <c r="F37" s="105">
        <f t="shared" si="3"/>
        <v>49.238999999999919</v>
      </c>
      <c r="G37" s="189"/>
    </row>
    <row r="38" spans="1:18" s="12" customFormat="1" ht="12.75" x14ac:dyDescent="0.2">
      <c r="A38" s="234"/>
      <c r="B38" s="106" t="s">
        <v>188</v>
      </c>
      <c r="C38" s="2">
        <v>597.57399999999996</v>
      </c>
      <c r="D38" s="2">
        <v>548.33500000000004</v>
      </c>
      <c r="E38" s="2">
        <v>548.33500000000004</v>
      </c>
      <c r="F38" s="105">
        <f t="shared" si="3"/>
        <v>49.238999999999919</v>
      </c>
      <c r="G38" s="81"/>
    </row>
    <row r="39" spans="1:18" s="12" customFormat="1" ht="13.5" x14ac:dyDescent="0.2">
      <c r="A39" s="233">
        <v>3</v>
      </c>
      <c r="B39" s="254" t="s">
        <v>10</v>
      </c>
      <c r="C39" s="255"/>
      <c r="D39" s="255"/>
      <c r="E39" s="255"/>
      <c r="F39" s="256"/>
      <c r="G39" s="3"/>
    </row>
    <row r="40" spans="1:18" s="12" customFormat="1" ht="45.6" customHeight="1" x14ac:dyDescent="0.2">
      <c r="A40" s="235"/>
      <c r="B40" s="108" t="s">
        <v>31</v>
      </c>
      <c r="C40" s="61">
        <f>C41+C42</f>
        <v>56476.11</v>
      </c>
      <c r="D40" s="61">
        <f>D41+D42</f>
        <v>40198.467140000001</v>
      </c>
      <c r="E40" s="61">
        <f>E41+E42</f>
        <v>40198.467140000001</v>
      </c>
      <c r="F40" s="105">
        <f>C40-E40</f>
        <v>16277.64286</v>
      </c>
      <c r="G40" s="3"/>
      <c r="I40" s="198"/>
    </row>
    <row r="41" spans="1:18" s="12" customFormat="1" ht="28.15" customHeight="1" x14ac:dyDescent="0.2">
      <c r="A41" s="235"/>
      <c r="B41" s="109" t="s">
        <v>205</v>
      </c>
      <c r="C41" s="110">
        <v>9980.7999999999993</v>
      </c>
      <c r="D41" s="110">
        <v>6345.0700999999999</v>
      </c>
      <c r="E41" s="110">
        <v>6345.0700999999999</v>
      </c>
      <c r="F41" s="111">
        <f>C41-E41</f>
        <v>3635.7298999999994</v>
      </c>
      <c r="G41" s="3"/>
      <c r="I41" s="198"/>
    </row>
    <row r="42" spans="1:18" s="12" customFormat="1" ht="12.75" x14ac:dyDescent="0.2">
      <c r="A42" s="235"/>
      <c r="B42" s="109" t="s">
        <v>188</v>
      </c>
      <c r="C42" s="110">
        <v>46495.31</v>
      </c>
      <c r="D42" s="110">
        <v>33853.397040000003</v>
      </c>
      <c r="E42" s="110">
        <v>33853.397040000003</v>
      </c>
      <c r="F42" s="111">
        <f>C42-E42</f>
        <v>12641.912959999994</v>
      </c>
      <c r="G42" s="3"/>
      <c r="I42" s="198"/>
    </row>
    <row r="43" spans="1:18" s="12" customFormat="1" ht="38.450000000000003" customHeight="1" x14ac:dyDescent="0.2">
      <c r="A43" s="235"/>
      <c r="B43" s="112" t="s">
        <v>32</v>
      </c>
      <c r="C43" s="61">
        <f>C44</f>
        <v>18535.149000000001</v>
      </c>
      <c r="D43" s="61">
        <f>D44</f>
        <v>17832.305</v>
      </c>
      <c r="E43" s="61">
        <f>E44</f>
        <v>17832.305</v>
      </c>
      <c r="F43" s="105">
        <f>C43-D43</f>
        <v>702.84400000000096</v>
      </c>
      <c r="G43" s="113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 s="12" customFormat="1" ht="31.15" customHeight="1" x14ac:dyDescent="0.2">
      <c r="A44" s="235"/>
      <c r="B44" s="109" t="s">
        <v>205</v>
      </c>
      <c r="C44" s="110">
        <v>18535.149000000001</v>
      </c>
      <c r="D44" s="110">
        <v>17832.305</v>
      </c>
      <c r="E44" s="110">
        <v>17832.305</v>
      </c>
      <c r="F44" s="111">
        <f>C44-E44</f>
        <v>702.84400000000096</v>
      </c>
      <c r="G44" s="113" t="s">
        <v>95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</row>
    <row r="45" spans="1:18" s="12" customFormat="1" ht="31.15" customHeight="1" x14ac:dyDescent="0.2">
      <c r="A45" s="234"/>
      <c r="B45" s="114" t="s">
        <v>366</v>
      </c>
      <c r="C45" s="110">
        <v>397.12799999999999</v>
      </c>
      <c r="D45" s="110">
        <v>397.12799999999999</v>
      </c>
      <c r="E45" s="110">
        <v>397.12799999999999</v>
      </c>
      <c r="F45" s="110">
        <v>0</v>
      </c>
      <c r="G45" s="115">
        <v>397.12799999999999</v>
      </c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</row>
    <row r="46" spans="1:18" s="12" customFormat="1" ht="13.5" x14ac:dyDescent="0.2">
      <c r="A46" s="233">
        <v>4</v>
      </c>
      <c r="B46" s="257" t="s">
        <v>11</v>
      </c>
      <c r="C46" s="257"/>
      <c r="D46" s="257"/>
      <c r="E46" s="257"/>
      <c r="F46" s="257"/>
      <c r="G46" s="50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</row>
    <row r="47" spans="1:18" s="12" customFormat="1" ht="32.450000000000003" customHeight="1" x14ac:dyDescent="0.2">
      <c r="A47" s="235"/>
      <c r="B47" s="190" t="s">
        <v>33</v>
      </c>
      <c r="C47" s="61">
        <f>C48</f>
        <v>2782.3</v>
      </c>
      <c r="D47" s="61">
        <f t="shared" ref="D47:F47" si="4">D48</f>
        <v>0</v>
      </c>
      <c r="E47" s="61">
        <f t="shared" si="4"/>
        <v>0</v>
      </c>
      <c r="F47" s="61">
        <f t="shared" si="4"/>
        <v>2782.3</v>
      </c>
      <c r="G47" s="50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</row>
    <row r="48" spans="1:18" s="12" customFormat="1" ht="12.75" x14ac:dyDescent="0.2">
      <c r="A48" s="234"/>
      <c r="B48" s="117" t="s">
        <v>188</v>
      </c>
      <c r="C48" s="2">
        <v>2782.3</v>
      </c>
      <c r="D48" s="2">
        <v>0</v>
      </c>
      <c r="E48" s="2">
        <v>0</v>
      </c>
      <c r="F48" s="111">
        <f>C48-E48</f>
        <v>2782.3</v>
      </c>
      <c r="G48" s="189"/>
    </row>
    <row r="49" spans="1:9" s="12" customFormat="1" ht="13.5" x14ac:dyDescent="0.2">
      <c r="A49" s="242">
        <v>5</v>
      </c>
      <c r="B49" s="258" t="s">
        <v>96</v>
      </c>
      <c r="C49" s="258"/>
      <c r="D49" s="258"/>
      <c r="E49" s="258"/>
      <c r="F49" s="258"/>
      <c r="G49" s="3"/>
    </row>
    <row r="50" spans="1:9" s="12" customFormat="1" ht="29.45" customHeight="1" x14ac:dyDescent="0.2">
      <c r="A50" s="242"/>
      <c r="B50" s="102" t="s">
        <v>34</v>
      </c>
      <c r="C50" s="78">
        <f>C51</f>
        <v>4714.9570000000003</v>
      </c>
      <c r="D50" s="78">
        <f t="shared" ref="D50:E50" si="5">D51</f>
        <v>4705.598</v>
      </c>
      <c r="E50" s="78">
        <f t="shared" si="5"/>
        <v>4705.598</v>
      </c>
      <c r="F50" s="105">
        <f>C50-E50</f>
        <v>9.3590000000003783</v>
      </c>
      <c r="G50" s="3"/>
    </row>
    <row r="51" spans="1:9" s="12" customFormat="1" ht="28.9" customHeight="1" x14ac:dyDescent="0.2">
      <c r="A51" s="242"/>
      <c r="B51" s="106" t="s">
        <v>194</v>
      </c>
      <c r="C51" s="34">
        <v>4714.9570000000003</v>
      </c>
      <c r="D51" s="34">
        <v>4705.598</v>
      </c>
      <c r="E51" s="2">
        <v>4705.598</v>
      </c>
      <c r="F51" s="105">
        <f t="shared" ref="F51:F61" si="6">C51-E51</f>
        <v>9.3590000000003783</v>
      </c>
      <c r="G51" s="3"/>
    </row>
    <row r="52" spans="1:9" s="12" customFormat="1" ht="31.15" customHeight="1" x14ac:dyDescent="0.2">
      <c r="A52" s="242"/>
      <c r="B52" s="102" t="s">
        <v>35</v>
      </c>
      <c r="C52" s="78">
        <f>C53</f>
        <v>53293.756000000001</v>
      </c>
      <c r="D52" s="78">
        <f t="shared" ref="D52:E52" si="7">D53</f>
        <v>52902.478999999999</v>
      </c>
      <c r="E52" s="78">
        <f t="shared" si="7"/>
        <v>52902.478999999999</v>
      </c>
      <c r="F52" s="105">
        <f t="shared" si="6"/>
        <v>391.27700000000186</v>
      </c>
      <c r="G52" s="3"/>
      <c r="I52" s="198"/>
    </row>
    <row r="53" spans="1:9" s="12" customFormat="1" ht="44.45" customHeight="1" x14ac:dyDescent="0.2">
      <c r="A53" s="242"/>
      <c r="B53" s="106" t="s">
        <v>266</v>
      </c>
      <c r="C53" s="34">
        <v>53293.756000000001</v>
      </c>
      <c r="D53" s="34">
        <v>52902.478999999999</v>
      </c>
      <c r="E53" s="2">
        <v>52902.478999999999</v>
      </c>
      <c r="F53" s="105">
        <f t="shared" si="6"/>
        <v>391.27700000000186</v>
      </c>
      <c r="G53" s="3"/>
      <c r="I53" s="111"/>
    </row>
    <row r="54" spans="1:9" s="12" customFormat="1" ht="32.450000000000003" customHeight="1" x14ac:dyDescent="0.2">
      <c r="A54" s="242"/>
      <c r="B54" s="118" t="s">
        <v>36</v>
      </c>
      <c r="C54" s="78">
        <f>C55</f>
        <v>5003.6660000000002</v>
      </c>
      <c r="D54" s="78">
        <f t="shared" ref="D54:E54" si="8">D55</f>
        <v>5003.6660000000002</v>
      </c>
      <c r="E54" s="78">
        <f t="shared" si="8"/>
        <v>5003.6660000000002</v>
      </c>
      <c r="F54" s="105">
        <f t="shared" si="6"/>
        <v>0</v>
      </c>
      <c r="G54" s="3"/>
      <c r="I54" s="198"/>
    </row>
    <row r="55" spans="1:9" s="12" customFormat="1" ht="49.15" customHeight="1" x14ac:dyDescent="0.2">
      <c r="A55" s="242"/>
      <c r="B55" s="106" t="s">
        <v>196</v>
      </c>
      <c r="C55" s="34">
        <v>5003.6660000000002</v>
      </c>
      <c r="D55" s="34">
        <f>C55</f>
        <v>5003.6660000000002</v>
      </c>
      <c r="E55" s="2">
        <v>5003.6660000000002</v>
      </c>
      <c r="F55" s="105">
        <f t="shared" si="6"/>
        <v>0</v>
      </c>
      <c r="G55" s="3"/>
      <c r="I55" s="198"/>
    </row>
    <row r="56" spans="1:9" s="12" customFormat="1" ht="34.9" customHeight="1" x14ac:dyDescent="0.2">
      <c r="A56" s="242"/>
      <c r="B56" s="102" t="s">
        <v>37</v>
      </c>
      <c r="C56" s="78">
        <f>C57</f>
        <v>38748.887999999999</v>
      </c>
      <c r="D56" s="78">
        <f t="shared" ref="D56:E56" si="9">D57</f>
        <v>38172.843000000001</v>
      </c>
      <c r="E56" s="78">
        <f t="shared" si="9"/>
        <v>38172.843000000001</v>
      </c>
      <c r="F56" s="105">
        <f t="shared" si="6"/>
        <v>576.04499999999825</v>
      </c>
      <c r="G56" s="3"/>
      <c r="I56" s="198"/>
    </row>
    <row r="57" spans="1:9" s="12" customFormat="1" ht="43.9" customHeight="1" x14ac:dyDescent="0.2">
      <c r="A57" s="242"/>
      <c r="B57" s="117" t="s">
        <v>195</v>
      </c>
      <c r="C57" s="34">
        <v>38748.887999999999</v>
      </c>
      <c r="D57" s="34">
        <v>38172.843000000001</v>
      </c>
      <c r="E57" s="2">
        <v>38172.843000000001</v>
      </c>
      <c r="F57" s="105">
        <f t="shared" si="6"/>
        <v>576.04499999999825</v>
      </c>
      <c r="G57" s="3"/>
    </row>
    <row r="58" spans="1:9" s="12" customFormat="1" ht="43.15" customHeight="1" x14ac:dyDescent="0.2">
      <c r="A58" s="242"/>
      <c r="B58" s="102" t="s">
        <v>38</v>
      </c>
      <c r="C58" s="78">
        <f>C59</f>
        <v>22252.236000000001</v>
      </c>
      <c r="D58" s="78">
        <f t="shared" ref="D58:E58" si="10">D59</f>
        <v>22248.148000000001</v>
      </c>
      <c r="E58" s="78">
        <f t="shared" si="10"/>
        <v>22248.148000000001</v>
      </c>
      <c r="F58" s="105">
        <f t="shared" si="6"/>
        <v>4.0879999999997381</v>
      </c>
      <c r="G58" s="3"/>
    </row>
    <row r="59" spans="1:9" s="12" customFormat="1" ht="48" customHeight="1" x14ac:dyDescent="0.2">
      <c r="A59" s="242"/>
      <c r="B59" s="106" t="s">
        <v>197</v>
      </c>
      <c r="C59" s="34">
        <v>22252.236000000001</v>
      </c>
      <c r="D59" s="34">
        <v>22248.148000000001</v>
      </c>
      <c r="E59" s="2">
        <v>22248.148000000001</v>
      </c>
      <c r="F59" s="105">
        <f t="shared" si="6"/>
        <v>4.0879999999997381</v>
      </c>
      <c r="G59" s="3"/>
      <c r="I59" s="198"/>
    </row>
    <row r="60" spans="1:9" s="12" customFormat="1" ht="33.6" customHeight="1" x14ac:dyDescent="0.2">
      <c r="A60" s="242"/>
      <c r="B60" s="102" t="s">
        <v>97</v>
      </c>
      <c r="C60" s="119">
        <f>C61</f>
        <v>472.33199999999999</v>
      </c>
      <c r="D60" s="119">
        <f t="shared" ref="D60:E60" si="11">D61</f>
        <v>467.80799999999999</v>
      </c>
      <c r="E60" s="119">
        <f t="shared" si="11"/>
        <v>467.80799999999999</v>
      </c>
      <c r="F60" s="105">
        <f t="shared" si="6"/>
        <v>4.5240000000000009</v>
      </c>
      <c r="G60" s="3"/>
    </row>
    <row r="61" spans="1:9" s="12" customFormat="1" ht="45.6" customHeight="1" x14ac:dyDescent="0.2">
      <c r="A61" s="242"/>
      <c r="B61" s="106" t="s">
        <v>198</v>
      </c>
      <c r="C61" s="120">
        <v>472.33199999999999</v>
      </c>
      <c r="D61" s="120">
        <v>467.80799999999999</v>
      </c>
      <c r="E61" s="121">
        <v>467.80799999999999</v>
      </c>
      <c r="F61" s="105">
        <f t="shared" si="6"/>
        <v>4.5240000000000009</v>
      </c>
      <c r="G61" s="3"/>
      <c r="I61" s="122"/>
    </row>
    <row r="62" spans="1:9" s="12" customFormat="1" ht="13.5" x14ac:dyDescent="0.2">
      <c r="A62" s="242">
        <v>6</v>
      </c>
      <c r="B62" s="246" t="s">
        <v>12</v>
      </c>
      <c r="C62" s="247"/>
      <c r="D62" s="247"/>
      <c r="E62" s="247"/>
      <c r="F62" s="248"/>
      <c r="G62" s="233" t="s">
        <v>156</v>
      </c>
    </row>
    <row r="63" spans="1:9" s="12" customFormat="1" ht="29.45" customHeight="1" x14ac:dyDescent="0.2">
      <c r="A63" s="242"/>
      <c r="B63" s="102" t="s">
        <v>39</v>
      </c>
      <c r="C63" s="123">
        <f>C64+C65+C66</f>
        <v>68780.834000000003</v>
      </c>
      <c r="D63" s="123">
        <f t="shared" ref="D63:F63" si="12">D64+D65+D66</f>
        <v>68779.79800000001</v>
      </c>
      <c r="E63" s="123">
        <f t="shared" si="12"/>
        <v>68779.79800000001</v>
      </c>
      <c r="F63" s="123">
        <f t="shared" si="12"/>
        <v>1.0360000000000582</v>
      </c>
      <c r="G63" s="235"/>
    </row>
    <row r="64" spans="1:9" s="12" customFormat="1" ht="25.5" x14ac:dyDescent="0.2">
      <c r="A64" s="242"/>
      <c r="B64" s="106" t="s">
        <v>380</v>
      </c>
      <c r="C64" s="124">
        <v>7275.1880000000001</v>
      </c>
      <c r="D64" s="121">
        <v>7274.152</v>
      </c>
      <c r="E64" s="2">
        <v>7274.152</v>
      </c>
      <c r="F64" s="111">
        <f t="shared" ref="F64:F71" si="13">C64-E64</f>
        <v>1.0360000000000582</v>
      </c>
      <c r="G64" s="235"/>
    </row>
    <row r="65" spans="1:9" s="12" customFormat="1" ht="51" x14ac:dyDescent="0.2">
      <c r="A65" s="242"/>
      <c r="B65" s="106" t="s">
        <v>381</v>
      </c>
      <c r="C65" s="124">
        <v>12189.272000000001</v>
      </c>
      <c r="D65" s="121">
        <v>12189.272000000001</v>
      </c>
      <c r="E65" s="2">
        <v>12189.272000000001</v>
      </c>
      <c r="F65" s="111">
        <f t="shared" si="13"/>
        <v>0</v>
      </c>
      <c r="G65" s="235"/>
    </row>
    <row r="66" spans="1:9" s="12" customFormat="1" ht="25.5" x14ac:dyDescent="0.2">
      <c r="A66" s="242"/>
      <c r="B66" s="106" t="s">
        <v>382</v>
      </c>
      <c r="C66" s="124">
        <v>49316.374000000003</v>
      </c>
      <c r="D66" s="121">
        <v>49316.374000000003</v>
      </c>
      <c r="E66" s="2">
        <v>49316.374000000003</v>
      </c>
      <c r="F66" s="111">
        <f t="shared" si="13"/>
        <v>0</v>
      </c>
      <c r="G66" s="235"/>
    </row>
    <row r="67" spans="1:9" s="12" customFormat="1" ht="33" customHeight="1" x14ac:dyDescent="0.2">
      <c r="A67" s="242"/>
      <c r="B67" s="102" t="s">
        <v>40</v>
      </c>
      <c r="C67" s="123">
        <f>C68</f>
        <v>2430.471</v>
      </c>
      <c r="D67" s="125">
        <f>D68</f>
        <v>1978.941</v>
      </c>
      <c r="E67" s="61">
        <f>E68</f>
        <v>1978.941</v>
      </c>
      <c r="F67" s="105">
        <f t="shared" si="13"/>
        <v>451.53</v>
      </c>
      <c r="G67" s="235"/>
    </row>
    <row r="68" spans="1:9" s="12" customFormat="1" ht="25.5" x14ac:dyDescent="0.2">
      <c r="A68" s="242"/>
      <c r="B68" s="106" t="s">
        <v>333</v>
      </c>
      <c r="C68" s="124">
        <v>2430.471</v>
      </c>
      <c r="D68" s="121">
        <v>1978.941</v>
      </c>
      <c r="E68" s="2">
        <v>1978.941</v>
      </c>
      <c r="F68" s="111">
        <f t="shared" si="13"/>
        <v>451.53</v>
      </c>
      <c r="G68" s="235"/>
    </row>
    <row r="69" spans="1:9" s="12" customFormat="1" ht="28.15" customHeight="1" x14ac:dyDescent="0.2">
      <c r="A69" s="242"/>
      <c r="B69" s="102" t="s">
        <v>41</v>
      </c>
      <c r="C69" s="123">
        <f>C70+C71</f>
        <v>54158.413</v>
      </c>
      <c r="D69" s="123">
        <f t="shared" ref="D69:F69" si="14">D70+D71</f>
        <v>54158.413</v>
      </c>
      <c r="E69" s="123">
        <f t="shared" si="14"/>
        <v>54158.413</v>
      </c>
      <c r="F69" s="123">
        <f t="shared" si="14"/>
        <v>0</v>
      </c>
      <c r="G69" s="235"/>
      <c r="I69" s="199"/>
    </row>
    <row r="70" spans="1:9" s="12" customFormat="1" ht="25.5" x14ac:dyDescent="0.2">
      <c r="A70" s="242"/>
      <c r="B70" s="106" t="s">
        <v>383</v>
      </c>
      <c r="C70" s="124">
        <v>33463.847000000002</v>
      </c>
      <c r="D70" s="121">
        <v>33463.847000000002</v>
      </c>
      <c r="E70" s="2">
        <v>33463.847000000002</v>
      </c>
      <c r="F70" s="111">
        <f>C70-E70</f>
        <v>0</v>
      </c>
      <c r="G70" s="235"/>
      <c r="H70" s="144"/>
      <c r="I70" s="199"/>
    </row>
    <row r="71" spans="1:9" s="12" customFormat="1" ht="25.5" x14ac:dyDescent="0.2">
      <c r="A71" s="242"/>
      <c r="B71" s="106" t="s">
        <v>384</v>
      </c>
      <c r="C71" s="124">
        <v>20694.565999999999</v>
      </c>
      <c r="D71" s="121">
        <v>20694.565999999999</v>
      </c>
      <c r="E71" s="2">
        <v>20694.565999999999</v>
      </c>
      <c r="F71" s="111">
        <f t="shared" si="13"/>
        <v>0</v>
      </c>
      <c r="G71" s="235"/>
    </row>
    <row r="72" spans="1:9" s="12" customFormat="1" ht="13.5" x14ac:dyDescent="0.2">
      <c r="A72" s="242">
        <v>7</v>
      </c>
      <c r="B72" s="246" t="s">
        <v>13</v>
      </c>
      <c r="C72" s="247"/>
      <c r="D72" s="247"/>
      <c r="E72" s="247"/>
      <c r="F72" s="248"/>
      <c r="G72" s="3"/>
    </row>
    <row r="73" spans="1:9" s="12" customFormat="1" ht="31.15" customHeight="1" x14ac:dyDescent="0.2">
      <c r="A73" s="242"/>
      <c r="B73" s="98" t="s">
        <v>42</v>
      </c>
      <c r="C73" s="61">
        <f>C74</f>
        <v>4885.848</v>
      </c>
      <c r="D73" s="61">
        <f>D74</f>
        <v>4885.848</v>
      </c>
      <c r="E73" s="61">
        <f>E74</f>
        <v>4885.848</v>
      </c>
      <c r="F73" s="105">
        <f>C73-D73</f>
        <v>0</v>
      </c>
      <c r="G73" s="3"/>
    </row>
    <row r="74" spans="1:9" s="12" customFormat="1" ht="28.9" customHeight="1" x14ac:dyDescent="0.2">
      <c r="A74" s="242"/>
      <c r="B74" s="106" t="s">
        <v>206</v>
      </c>
      <c r="C74" s="2">
        <v>4885.848</v>
      </c>
      <c r="D74" s="2">
        <v>4885.848</v>
      </c>
      <c r="E74" s="2">
        <v>4885.848</v>
      </c>
      <c r="F74" s="111">
        <f>C74-E74</f>
        <v>0</v>
      </c>
      <c r="G74" s="3"/>
    </row>
    <row r="75" spans="1:9" s="12" customFormat="1" ht="13.5" x14ac:dyDescent="0.2">
      <c r="A75" s="242">
        <v>8</v>
      </c>
      <c r="B75" s="249" t="s">
        <v>14</v>
      </c>
      <c r="C75" s="250"/>
      <c r="D75" s="250"/>
      <c r="E75" s="250"/>
      <c r="F75" s="251"/>
      <c r="G75" s="3"/>
    </row>
    <row r="76" spans="1:9" s="200" customFormat="1" ht="12.75" x14ac:dyDescent="0.2">
      <c r="A76" s="242"/>
      <c r="B76" s="106" t="s">
        <v>43</v>
      </c>
      <c r="C76" s="2">
        <f>C77</f>
        <v>12001.537</v>
      </c>
      <c r="D76" s="2">
        <f t="shared" ref="D76:F76" si="15">D77</f>
        <v>11979.88868</v>
      </c>
      <c r="E76" s="2">
        <f t="shared" si="15"/>
        <v>11979.88868</v>
      </c>
      <c r="F76" s="2">
        <f t="shared" si="15"/>
        <v>21.64832000000024</v>
      </c>
      <c r="G76" s="93"/>
      <c r="I76" s="201"/>
    </row>
    <row r="77" spans="1:9" s="200" customFormat="1" ht="12.75" x14ac:dyDescent="0.2">
      <c r="A77" s="242"/>
      <c r="B77" s="106" t="s">
        <v>187</v>
      </c>
      <c r="C77" s="2">
        <v>12001.537</v>
      </c>
      <c r="D77" s="2">
        <f>D78+D79+D80+D81</f>
        <v>11979.88868</v>
      </c>
      <c r="E77" s="2">
        <f>E78+E79+E80+E81</f>
        <v>11979.88868</v>
      </c>
      <c r="F77" s="111">
        <f>C77-D77</f>
        <v>21.64832000000024</v>
      </c>
      <c r="G77" s="93"/>
    </row>
    <row r="78" spans="1:9" s="200" customFormat="1" ht="34.5" customHeight="1" x14ac:dyDescent="0.2">
      <c r="A78" s="242"/>
      <c r="B78" s="126" t="s">
        <v>353</v>
      </c>
      <c r="C78" s="110">
        <v>1396.672</v>
      </c>
      <c r="D78" s="110">
        <v>1392.8291999999999</v>
      </c>
      <c r="E78" s="110">
        <v>1392.8291999999999</v>
      </c>
      <c r="F78" s="111">
        <f t="shared" ref="F78:F81" si="16">C78-D78</f>
        <v>3.8428000000001248</v>
      </c>
      <c r="G78" s="93"/>
    </row>
    <row r="79" spans="1:9" s="200" customFormat="1" ht="80.25" customHeight="1" x14ac:dyDescent="0.2">
      <c r="A79" s="242"/>
      <c r="B79" s="126" t="s">
        <v>354</v>
      </c>
      <c r="C79" s="110">
        <v>311.31099999999998</v>
      </c>
      <c r="D79" s="110">
        <v>311.31099999999998</v>
      </c>
      <c r="E79" s="110">
        <v>311.31099999999998</v>
      </c>
      <c r="F79" s="111">
        <f t="shared" si="16"/>
        <v>0</v>
      </c>
      <c r="G79" s="93"/>
    </row>
    <row r="80" spans="1:9" s="200" customFormat="1" ht="35.25" customHeight="1" x14ac:dyDescent="0.2">
      <c r="A80" s="242"/>
      <c r="B80" s="126" t="s">
        <v>355</v>
      </c>
      <c r="C80" s="110">
        <v>6585.5540000000001</v>
      </c>
      <c r="D80" s="110">
        <v>6567.7484800000002</v>
      </c>
      <c r="E80" s="110">
        <v>6567.7484800000002</v>
      </c>
      <c r="F80" s="111">
        <f t="shared" si="16"/>
        <v>17.805519999999888</v>
      </c>
      <c r="G80" s="93"/>
    </row>
    <row r="81" spans="1:10" s="200" customFormat="1" ht="33.75" customHeight="1" x14ac:dyDescent="0.2">
      <c r="A81" s="242"/>
      <c r="B81" s="126" t="s">
        <v>356</v>
      </c>
      <c r="C81" s="110">
        <v>3708</v>
      </c>
      <c r="D81" s="110">
        <v>3708</v>
      </c>
      <c r="E81" s="110">
        <v>3708</v>
      </c>
      <c r="F81" s="111">
        <f t="shared" si="16"/>
        <v>0</v>
      </c>
      <c r="G81" s="93"/>
    </row>
    <row r="82" spans="1:10" s="200" customFormat="1" ht="33.6" customHeight="1" x14ac:dyDescent="0.2">
      <c r="A82" s="242"/>
      <c r="B82" s="106" t="s">
        <v>44</v>
      </c>
      <c r="C82" s="2">
        <f>C83+C84</f>
        <v>32178.207000000002</v>
      </c>
      <c r="D82" s="2">
        <f>D83+D84</f>
        <v>31411.999779999998</v>
      </c>
      <c r="E82" s="2">
        <f>E83+E84</f>
        <v>31411.999779999998</v>
      </c>
      <c r="F82" s="111">
        <f>C82-E82</f>
        <v>766.20722000000387</v>
      </c>
      <c r="G82" s="93"/>
      <c r="I82" s="201"/>
    </row>
    <row r="83" spans="1:10" s="200" customFormat="1" ht="64.5" customHeight="1" x14ac:dyDescent="0.2">
      <c r="A83" s="242"/>
      <c r="B83" s="106" t="s">
        <v>357</v>
      </c>
      <c r="C83" s="110">
        <v>29981.487000000001</v>
      </c>
      <c r="D83" s="110">
        <v>29215.280159999998</v>
      </c>
      <c r="E83" s="110">
        <v>29215.280159999998</v>
      </c>
      <c r="F83" s="111">
        <f t="shared" ref="F83:F84" si="17">C83-E83</f>
        <v>766.20684000000256</v>
      </c>
      <c r="G83" s="93"/>
    </row>
    <row r="84" spans="1:10" s="12" customFormat="1" ht="110.25" customHeight="1" x14ac:dyDescent="0.2">
      <c r="A84" s="242"/>
      <c r="B84" s="106" t="s">
        <v>358</v>
      </c>
      <c r="C84" s="110">
        <v>2196.7199999999998</v>
      </c>
      <c r="D84" s="110">
        <v>2196.7196199999998</v>
      </c>
      <c r="E84" s="110">
        <v>2196.7196199999998</v>
      </c>
      <c r="F84" s="105">
        <f t="shared" si="17"/>
        <v>3.7999999995008693E-4</v>
      </c>
      <c r="G84" s="189" t="s">
        <v>127</v>
      </c>
    </row>
    <row r="85" spans="1:10" s="12" customFormat="1" ht="13.5" x14ac:dyDescent="0.2">
      <c r="A85" s="242">
        <v>9</v>
      </c>
      <c r="B85" s="249" t="s">
        <v>15</v>
      </c>
      <c r="C85" s="250"/>
      <c r="D85" s="250"/>
      <c r="E85" s="250"/>
      <c r="F85" s="251"/>
      <c r="G85" s="3"/>
    </row>
    <row r="86" spans="1:10" s="12" customFormat="1" ht="36.6" customHeight="1" x14ac:dyDescent="0.2">
      <c r="A86" s="242"/>
      <c r="B86" s="98" t="s">
        <v>45</v>
      </c>
      <c r="C86" s="61">
        <f>C87</f>
        <v>1542.414</v>
      </c>
      <c r="D86" s="61">
        <f>D87</f>
        <v>1330.3489999999999</v>
      </c>
      <c r="E86" s="61">
        <f>E87</f>
        <v>1330.3489999999999</v>
      </c>
      <c r="F86" s="105">
        <f>C86-E86</f>
        <v>212.06500000000005</v>
      </c>
      <c r="G86" s="3"/>
      <c r="I86" s="198"/>
      <c r="J86" s="198"/>
    </row>
    <row r="87" spans="1:10" s="12" customFormat="1" ht="12.75" x14ac:dyDescent="0.2">
      <c r="A87" s="242"/>
      <c r="B87" s="106" t="s">
        <v>187</v>
      </c>
      <c r="C87" s="2">
        <v>1542.414</v>
      </c>
      <c r="D87" s="199">
        <v>1330.3489999999999</v>
      </c>
      <c r="E87" s="2">
        <v>1330.3489999999999</v>
      </c>
      <c r="F87" s="111">
        <f>C87-E87</f>
        <v>212.06500000000005</v>
      </c>
      <c r="G87" s="3"/>
    </row>
    <row r="88" spans="1:10" s="12" customFormat="1" ht="37.9" customHeight="1" x14ac:dyDescent="0.2">
      <c r="A88" s="242"/>
      <c r="B88" s="98" t="s">
        <v>46</v>
      </c>
      <c r="C88" s="61">
        <f>C89</f>
        <v>1183.932</v>
      </c>
      <c r="D88" s="61">
        <f>D89</f>
        <v>1181.2729999999999</v>
      </c>
      <c r="E88" s="61">
        <f>E89</f>
        <v>1181.2729999999999</v>
      </c>
      <c r="F88" s="111">
        <f>C88-E88</f>
        <v>2.6590000000001055</v>
      </c>
      <c r="G88" s="3"/>
    </row>
    <row r="89" spans="1:10" s="12" customFormat="1" ht="12.75" x14ac:dyDescent="0.2">
      <c r="A89" s="242"/>
      <c r="B89" s="106" t="s">
        <v>188</v>
      </c>
      <c r="C89" s="2">
        <v>1183.932</v>
      </c>
      <c r="D89" s="2">
        <v>1181.2729999999999</v>
      </c>
      <c r="E89" s="2">
        <v>1181.2729999999999</v>
      </c>
      <c r="F89" s="111">
        <f>C89-E89</f>
        <v>2.6590000000001055</v>
      </c>
      <c r="G89" s="3"/>
    </row>
    <row r="90" spans="1:10" s="12" customFormat="1" ht="13.5" x14ac:dyDescent="0.2">
      <c r="A90" s="233">
        <v>10</v>
      </c>
      <c r="B90" s="236" t="s">
        <v>16</v>
      </c>
      <c r="C90" s="237"/>
      <c r="D90" s="237"/>
      <c r="E90" s="237"/>
      <c r="F90" s="238"/>
      <c r="G90" s="191"/>
    </row>
    <row r="91" spans="1:10" s="12" customFormat="1" ht="31.15" customHeight="1" x14ac:dyDescent="0.2">
      <c r="A91" s="235"/>
      <c r="B91" s="98" t="s">
        <v>47</v>
      </c>
      <c r="C91" s="61">
        <f>C92+C93</f>
        <v>11769.581999999999</v>
      </c>
      <c r="D91" s="61">
        <f>D92+D93</f>
        <v>11543.66957</v>
      </c>
      <c r="E91" s="61">
        <f>E92+E93</f>
        <v>11543.66957</v>
      </c>
      <c r="F91" s="105">
        <f>C91-E91</f>
        <v>225.91242999999849</v>
      </c>
      <c r="G91" s="252"/>
      <c r="I91" s="198"/>
    </row>
    <row r="92" spans="1:10" s="12" customFormat="1" ht="12.75" x14ac:dyDescent="0.2">
      <c r="A92" s="235"/>
      <c r="B92" s="106" t="s">
        <v>188</v>
      </c>
      <c r="C92" s="2">
        <v>1984.8530000000001</v>
      </c>
      <c r="D92" s="2">
        <v>1891.86257</v>
      </c>
      <c r="E92" s="2">
        <f>D92</f>
        <v>1891.86257</v>
      </c>
      <c r="F92" s="111">
        <f>C92-D92</f>
        <v>92.99043000000006</v>
      </c>
      <c r="G92" s="253"/>
    </row>
    <row r="93" spans="1:10" s="12" customFormat="1" ht="25.5" x14ac:dyDescent="0.2">
      <c r="A93" s="235"/>
      <c r="B93" s="106" t="s">
        <v>199</v>
      </c>
      <c r="C93" s="2">
        <v>9784.7289999999994</v>
      </c>
      <c r="D93" s="2">
        <v>9651.8070000000007</v>
      </c>
      <c r="E93" s="2">
        <f>D93</f>
        <v>9651.8070000000007</v>
      </c>
      <c r="F93" s="111">
        <f>C93-D93</f>
        <v>132.92199999999866</v>
      </c>
      <c r="G93" s="253"/>
    </row>
    <row r="94" spans="1:10" s="12" customFormat="1" ht="34.15" customHeight="1" x14ac:dyDescent="0.2">
      <c r="A94" s="235"/>
      <c r="B94" s="102" t="s">
        <v>48</v>
      </c>
      <c r="C94" s="61">
        <f>C95</f>
        <v>3205.9870000000001</v>
      </c>
      <c r="D94" s="61">
        <f>D95</f>
        <v>3205.9870000000001</v>
      </c>
      <c r="E94" s="61">
        <f>D94</f>
        <v>3205.9870000000001</v>
      </c>
      <c r="F94" s="111">
        <f>C94-D94</f>
        <v>0</v>
      </c>
      <c r="G94" s="252"/>
    </row>
    <row r="95" spans="1:10" s="12" customFormat="1" ht="12.75" x14ac:dyDescent="0.2">
      <c r="A95" s="235"/>
      <c r="B95" s="106" t="s">
        <v>188</v>
      </c>
      <c r="C95" s="2">
        <v>3205.9870000000001</v>
      </c>
      <c r="D95" s="2">
        <v>3205.9870000000001</v>
      </c>
      <c r="E95" s="2">
        <f>D95</f>
        <v>3205.9870000000001</v>
      </c>
      <c r="F95" s="111">
        <f>C95-D95</f>
        <v>0</v>
      </c>
      <c r="G95" s="253"/>
    </row>
    <row r="96" spans="1:10" s="12" customFormat="1" ht="46.9" customHeight="1" x14ac:dyDescent="0.2">
      <c r="A96" s="235"/>
      <c r="B96" s="127" t="s">
        <v>49</v>
      </c>
      <c r="C96" s="61">
        <f>C97</f>
        <v>0</v>
      </c>
      <c r="D96" s="61">
        <f>D97</f>
        <v>0</v>
      </c>
      <c r="E96" s="61">
        <f>E97</f>
        <v>0</v>
      </c>
      <c r="F96" s="105">
        <f>C96-E96</f>
        <v>0</v>
      </c>
      <c r="G96" s="252"/>
    </row>
    <row r="97" spans="1:7" s="12" customFormat="1" ht="12.75" x14ac:dyDescent="0.2">
      <c r="A97" s="235"/>
      <c r="B97" s="106" t="s">
        <v>188</v>
      </c>
      <c r="C97" s="2">
        <v>0</v>
      </c>
      <c r="D97" s="2">
        <v>0</v>
      </c>
      <c r="E97" s="2">
        <v>0</v>
      </c>
      <c r="F97" s="111">
        <f>C97-D97</f>
        <v>0</v>
      </c>
      <c r="G97" s="253"/>
    </row>
    <row r="98" spans="1:7" s="12" customFormat="1" ht="13.5" x14ac:dyDescent="0.2">
      <c r="A98" s="242">
        <v>11</v>
      </c>
      <c r="B98" s="249" t="s">
        <v>17</v>
      </c>
      <c r="C98" s="250"/>
      <c r="D98" s="250"/>
      <c r="E98" s="250"/>
      <c r="F98" s="251"/>
      <c r="G98" s="189"/>
    </row>
    <row r="99" spans="1:7" s="12" customFormat="1" ht="61.15" customHeight="1" x14ac:dyDescent="0.2">
      <c r="A99" s="242"/>
      <c r="B99" s="117" t="s">
        <v>50</v>
      </c>
      <c r="C99" s="2">
        <f>'Приложение 1'!D44</f>
        <v>128715.19899999999</v>
      </c>
      <c r="D99" s="2">
        <f>'Приложение 1'!F44</f>
        <v>127521.62</v>
      </c>
      <c r="E99" s="2">
        <f>D99</f>
        <v>127521.62</v>
      </c>
      <c r="F99" s="111">
        <f>C99-E99</f>
        <v>1193.5789999999979</v>
      </c>
      <c r="G99" s="189"/>
    </row>
    <row r="100" spans="1:7" s="12" customFormat="1" ht="33.6" customHeight="1" x14ac:dyDescent="0.2">
      <c r="A100" s="242"/>
      <c r="B100" s="117" t="s">
        <v>51</v>
      </c>
      <c r="C100" s="2">
        <v>0</v>
      </c>
      <c r="D100" s="2">
        <v>0</v>
      </c>
      <c r="E100" s="2">
        <v>0</v>
      </c>
      <c r="F100" s="111">
        <f>C100-D100</f>
        <v>0</v>
      </c>
      <c r="G100" s="189"/>
    </row>
    <row r="101" spans="1:7" s="12" customFormat="1" ht="31.9" customHeight="1" x14ac:dyDescent="0.2">
      <c r="A101" s="242"/>
      <c r="B101" s="117" t="s">
        <v>52</v>
      </c>
      <c r="C101" s="2">
        <f>'Приложение 1'!E46</f>
        <v>19505.258000000002</v>
      </c>
      <c r="D101" s="2">
        <f>'Приложение 1'!F46</f>
        <v>19444.798889999998</v>
      </c>
      <c r="E101" s="2">
        <f>D101</f>
        <v>19444.798889999998</v>
      </c>
      <c r="F101" s="111">
        <f>C101-D101</f>
        <v>60.45911000000342</v>
      </c>
      <c r="G101" s="189"/>
    </row>
    <row r="102" spans="1:7" s="12" customFormat="1" ht="13.5" x14ac:dyDescent="0.2">
      <c r="A102" s="242">
        <v>12</v>
      </c>
      <c r="B102" s="249" t="s">
        <v>18</v>
      </c>
      <c r="C102" s="250"/>
      <c r="D102" s="250"/>
      <c r="E102" s="250"/>
      <c r="F102" s="251"/>
      <c r="G102" s="189"/>
    </row>
    <row r="103" spans="1:7" s="12" customFormat="1" ht="34.15" customHeight="1" x14ac:dyDescent="0.2">
      <c r="A103" s="242"/>
      <c r="B103" s="102" t="s">
        <v>53</v>
      </c>
      <c r="C103" s="125">
        <f>C104+C105+C106+C107+C108+C109+C110+C111</f>
        <v>513.69168999999999</v>
      </c>
      <c r="D103" s="125">
        <f t="shared" ref="D103:E103" si="18">D104+D105+D106+D107+D108+D109+D110+D111</f>
        <v>513.69168999999999</v>
      </c>
      <c r="E103" s="125">
        <f t="shared" si="18"/>
        <v>513.69168999999999</v>
      </c>
      <c r="F103" s="125">
        <f t="shared" ref="F103" si="19">F104+F105+F106+F107+F108+F109+F110</f>
        <v>0</v>
      </c>
      <c r="G103" s="3"/>
    </row>
    <row r="104" spans="1:7" s="12" customFormat="1" ht="48.6" customHeight="1" x14ac:dyDescent="0.2">
      <c r="A104" s="242"/>
      <c r="B104" s="106" t="s">
        <v>293</v>
      </c>
      <c r="C104" s="121">
        <v>51.691690000000001</v>
      </c>
      <c r="D104" s="121">
        <f>C104</f>
        <v>51.691690000000001</v>
      </c>
      <c r="E104" s="121">
        <f>D104</f>
        <v>51.691690000000001</v>
      </c>
      <c r="F104" s="111">
        <f t="shared" ref="F104:F111" si="20">C104-D104</f>
        <v>0</v>
      </c>
      <c r="G104" s="3"/>
    </row>
    <row r="105" spans="1:7" s="12" customFormat="1" ht="31.15" customHeight="1" x14ac:dyDescent="0.2">
      <c r="A105" s="242"/>
      <c r="B105" s="106" t="s">
        <v>351</v>
      </c>
      <c r="C105" s="121">
        <v>55</v>
      </c>
      <c r="D105" s="121">
        <v>55</v>
      </c>
      <c r="E105" s="121">
        <v>55</v>
      </c>
      <c r="F105" s="111">
        <f t="shared" si="20"/>
        <v>0</v>
      </c>
      <c r="G105" s="3"/>
    </row>
    <row r="106" spans="1:7" s="12" customFormat="1" ht="49.9" customHeight="1" x14ac:dyDescent="0.2">
      <c r="A106" s="242"/>
      <c r="B106" s="106" t="s">
        <v>227</v>
      </c>
      <c r="C106" s="121">
        <v>90</v>
      </c>
      <c r="D106" s="121">
        <v>90</v>
      </c>
      <c r="E106" s="121">
        <v>90</v>
      </c>
      <c r="F106" s="111">
        <f t="shared" si="20"/>
        <v>0</v>
      </c>
      <c r="G106" s="3"/>
    </row>
    <row r="107" spans="1:7" s="12" customFormat="1" ht="27" customHeight="1" x14ac:dyDescent="0.2">
      <c r="A107" s="242"/>
      <c r="B107" s="128" t="s">
        <v>228</v>
      </c>
      <c r="C107" s="121">
        <v>80</v>
      </c>
      <c r="D107" s="121">
        <v>80</v>
      </c>
      <c r="E107" s="121">
        <v>80</v>
      </c>
      <c r="F107" s="111">
        <f t="shared" si="20"/>
        <v>0</v>
      </c>
      <c r="G107" s="3"/>
    </row>
    <row r="108" spans="1:7" s="12" customFormat="1" ht="28.15" customHeight="1" x14ac:dyDescent="0.2">
      <c r="A108" s="242"/>
      <c r="B108" s="128" t="s">
        <v>294</v>
      </c>
      <c r="C108" s="121">
        <v>75</v>
      </c>
      <c r="D108" s="121">
        <v>75</v>
      </c>
      <c r="E108" s="121">
        <v>75</v>
      </c>
      <c r="F108" s="111">
        <f t="shared" si="20"/>
        <v>0</v>
      </c>
      <c r="G108" s="3"/>
    </row>
    <row r="109" spans="1:7" s="12" customFormat="1" ht="35.450000000000003" customHeight="1" x14ac:dyDescent="0.2">
      <c r="A109" s="242"/>
      <c r="B109" s="106" t="s">
        <v>352</v>
      </c>
      <c r="C109" s="121">
        <v>40</v>
      </c>
      <c r="D109" s="121">
        <v>40</v>
      </c>
      <c r="E109" s="121">
        <v>40</v>
      </c>
      <c r="F109" s="111">
        <f t="shared" si="20"/>
        <v>0</v>
      </c>
      <c r="G109" s="3"/>
    </row>
    <row r="110" spans="1:7" s="12" customFormat="1" ht="40.9" customHeight="1" x14ac:dyDescent="0.2">
      <c r="A110" s="242"/>
      <c r="B110" s="106" t="s">
        <v>229</v>
      </c>
      <c r="C110" s="121">
        <v>50</v>
      </c>
      <c r="D110" s="121">
        <v>50</v>
      </c>
      <c r="E110" s="121">
        <v>50</v>
      </c>
      <c r="F110" s="111">
        <f t="shared" si="20"/>
        <v>0</v>
      </c>
      <c r="G110" s="3"/>
    </row>
    <row r="111" spans="1:7" s="12" customFormat="1" ht="12.75" x14ac:dyDescent="0.2">
      <c r="A111" s="242"/>
      <c r="B111" s="106" t="s">
        <v>295</v>
      </c>
      <c r="C111" s="129">
        <v>72</v>
      </c>
      <c r="D111" s="129">
        <v>72</v>
      </c>
      <c r="E111" s="129">
        <f>D111</f>
        <v>72</v>
      </c>
      <c r="F111" s="111">
        <f t="shared" si="20"/>
        <v>0</v>
      </c>
      <c r="G111" s="3"/>
    </row>
    <row r="112" spans="1:7" s="12" customFormat="1" ht="13.5" x14ac:dyDescent="0.2">
      <c r="A112" s="233">
        <v>13</v>
      </c>
      <c r="B112" s="249" t="s">
        <v>70</v>
      </c>
      <c r="C112" s="250"/>
      <c r="D112" s="250"/>
      <c r="E112" s="250"/>
      <c r="F112" s="251"/>
      <c r="G112" s="191"/>
    </row>
    <row r="113" spans="1:7" s="12" customFormat="1" ht="12.75" x14ac:dyDescent="0.2">
      <c r="A113" s="235"/>
      <c r="B113" s="130" t="s">
        <v>188</v>
      </c>
      <c r="C113" s="2">
        <f>C114+C115</f>
        <v>2133.6</v>
      </c>
      <c r="D113" s="2">
        <f t="shared" ref="D113:E113" si="21">D114+D115</f>
        <v>1690.0744999999999</v>
      </c>
      <c r="E113" s="2">
        <f t="shared" si="21"/>
        <v>1690.0744999999999</v>
      </c>
      <c r="F113" s="111">
        <f>C113-E113</f>
        <v>443.52549999999997</v>
      </c>
      <c r="G113" s="235"/>
    </row>
    <row r="114" spans="1:7" s="12" customFormat="1" ht="76.150000000000006" customHeight="1" x14ac:dyDescent="0.2">
      <c r="A114" s="235"/>
      <c r="B114" s="131" t="s">
        <v>296</v>
      </c>
      <c r="C114" s="2">
        <v>1533.6</v>
      </c>
      <c r="D114" s="2">
        <v>1533.6</v>
      </c>
      <c r="E114" s="2">
        <v>1533.6</v>
      </c>
      <c r="F114" s="111">
        <f>C114-E114</f>
        <v>0</v>
      </c>
      <c r="G114" s="235"/>
    </row>
    <row r="115" spans="1:7" s="12" customFormat="1" ht="39" customHeight="1" x14ac:dyDescent="0.2">
      <c r="A115" s="234"/>
      <c r="B115" s="131" t="s">
        <v>297</v>
      </c>
      <c r="C115" s="2">
        <v>600</v>
      </c>
      <c r="D115" s="2">
        <v>156.47450000000001</v>
      </c>
      <c r="E115" s="2">
        <v>156.47450000000001</v>
      </c>
      <c r="F115" s="111">
        <f>C115-E115</f>
        <v>443.52549999999997</v>
      </c>
      <c r="G115" s="3"/>
    </row>
    <row r="116" spans="1:7" s="12" customFormat="1" ht="13.5" x14ac:dyDescent="0.2">
      <c r="A116" s="242">
        <v>14</v>
      </c>
      <c r="B116" s="246" t="s">
        <v>19</v>
      </c>
      <c r="C116" s="247"/>
      <c r="D116" s="247"/>
      <c r="E116" s="247"/>
      <c r="F116" s="248"/>
      <c r="G116" s="3"/>
    </row>
    <row r="117" spans="1:7" s="12" customFormat="1" ht="38.25" x14ac:dyDescent="0.2">
      <c r="A117" s="242"/>
      <c r="B117" s="81" t="s">
        <v>256</v>
      </c>
      <c r="C117" s="94">
        <v>7214.473</v>
      </c>
      <c r="D117" s="94">
        <v>7124.5103900000004</v>
      </c>
      <c r="E117" s="94">
        <v>7124.5103900000004</v>
      </c>
      <c r="F117" s="111">
        <f>C117-E117</f>
        <v>89.962609999999586</v>
      </c>
      <c r="G117" s="3"/>
    </row>
    <row r="118" spans="1:7" s="12" customFormat="1" ht="38.25" x14ac:dyDescent="0.2">
      <c r="A118" s="242"/>
      <c r="B118" s="81" t="s">
        <v>257</v>
      </c>
      <c r="C118" s="132">
        <v>0</v>
      </c>
      <c r="D118" s="132">
        <v>0</v>
      </c>
      <c r="E118" s="132">
        <v>0</v>
      </c>
      <c r="F118" s="111">
        <f>C118-E118</f>
        <v>0</v>
      </c>
      <c r="G118" s="3"/>
    </row>
    <row r="119" spans="1:7" s="12" customFormat="1" ht="25.5" x14ac:dyDescent="0.2">
      <c r="A119" s="242"/>
      <c r="B119" s="81" t="s">
        <v>258</v>
      </c>
      <c r="C119" s="94">
        <v>175.053</v>
      </c>
      <c r="D119" s="94">
        <v>175.02860000000001</v>
      </c>
      <c r="E119" s="94">
        <v>175.02860000000001</v>
      </c>
      <c r="F119" s="111">
        <f>C119-E119</f>
        <v>2.4399999999985766E-2</v>
      </c>
      <c r="G119" s="3"/>
    </row>
    <row r="120" spans="1:7" s="12" customFormat="1" ht="13.5" x14ac:dyDescent="0.2">
      <c r="A120" s="233">
        <v>15</v>
      </c>
      <c r="B120" s="236" t="s">
        <v>20</v>
      </c>
      <c r="C120" s="237"/>
      <c r="D120" s="237"/>
      <c r="E120" s="237"/>
      <c r="F120" s="238"/>
      <c r="G120" s="3"/>
    </row>
    <row r="121" spans="1:7" s="12" customFormat="1" ht="12.75" x14ac:dyDescent="0.2">
      <c r="A121" s="235"/>
      <c r="B121" s="131" t="s">
        <v>200</v>
      </c>
      <c r="C121" s="2">
        <v>789.16399999999999</v>
      </c>
      <c r="D121" s="2">
        <f>D122+D123+D124</f>
        <v>786.91687999999999</v>
      </c>
      <c r="E121" s="2">
        <f>E122+E123+E124</f>
        <v>786.91687999999999</v>
      </c>
      <c r="F121" s="111">
        <f>C121-E121</f>
        <v>2.2471199999999953</v>
      </c>
      <c r="G121" s="3"/>
    </row>
    <row r="122" spans="1:7" s="12" customFormat="1" ht="12.75" x14ac:dyDescent="0.2">
      <c r="A122" s="235"/>
      <c r="B122" s="131" t="s">
        <v>201</v>
      </c>
      <c r="C122" s="239"/>
      <c r="D122" s="2">
        <v>296.29320000000001</v>
      </c>
      <c r="E122" s="2">
        <v>296.29320000000001</v>
      </c>
      <c r="F122" s="111">
        <v>0</v>
      </c>
      <c r="G122" s="3"/>
    </row>
    <row r="123" spans="1:7" s="12" customFormat="1" ht="12.75" x14ac:dyDescent="0.2">
      <c r="A123" s="235"/>
      <c r="B123" s="131" t="s">
        <v>202</v>
      </c>
      <c r="C123" s="240"/>
      <c r="D123" s="2">
        <v>303.46764999999999</v>
      </c>
      <c r="E123" s="2">
        <v>303.46764999999999</v>
      </c>
      <c r="F123" s="111">
        <v>0</v>
      </c>
      <c r="G123" s="3"/>
    </row>
    <row r="124" spans="1:7" s="12" customFormat="1" ht="43.9" customHeight="1" x14ac:dyDescent="0.2">
      <c r="A124" s="235"/>
      <c r="B124" s="131" t="s">
        <v>203</v>
      </c>
      <c r="C124" s="241"/>
      <c r="D124" s="2">
        <v>187.15602999999999</v>
      </c>
      <c r="E124" s="2">
        <v>187.15602999999999</v>
      </c>
      <c r="F124" s="111">
        <v>0</v>
      </c>
      <c r="G124" s="3"/>
    </row>
    <row r="125" spans="1:7" s="12" customFormat="1" ht="38.25" x14ac:dyDescent="0.2">
      <c r="A125" s="234"/>
      <c r="B125" s="131" t="s">
        <v>429</v>
      </c>
      <c r="C125" s="2">
        <v>44</v>
      </c>
      <c r="D125" s="2">
        <v>44</v>
      </c>
      <c r="E125" s="2">
        <v>44</v>
      </c>
      <c r="F125" s="111">
        <v>0</v>
      </c>
      <c r="G125" s="3"/>
    </row>
    <row r="126" spans="1:7" s="12" customFormat="1" ht="13.5" x14ac:dyDescent="0.2">
      <c r="A126" s="242">
        <v>16</v>
      </c>
      <c r="B126" s="243" t="s">
        <v>204</v>
      </c>
      <c r="C126" s="244"/>
      <c r="D126" s="244"/>
      <c r="E126" s="244"/>
      <c r="F126" s="245"/>
      <c r="G126" s="3"/>
    </row>
    <row r="127" spans="1:7" s="12" customFormat="1" ht="12.75" x14ac:dyDescent="0.2">
      <c r="A127" s="242"/>
      <c r="B127" s="131" t="s">
        <v>188</v>
      </c>
      <c r="C127" s="2">
        <v>4.7</v>
      </c>
      <c r="D127" s="2">
        <f>'Приложение 1'!F58</f>
        <v>4.6859999999999999</v>
      </c>
      <c r="E127" s="2">
        <f>'Приложение 1'!F58</f>
        <v>4.6859999999999999</v>
      </c>
      <c r="F127" s="111">
        <f>C127-D127</f>
        <v>1.4000000000000234E-2</v>
      </c>
      <c r="G127" s="3"/>
    </row>
    <row r="128" spans="1:7" s="12" customFormat="1" ht="13.5" x14ac:dyDescent="0.25">
      <c r="A128" s="220">
        <v>17</v>
      </c>
      <c r="B128" s="230" t="s">
        <v>143</v>
      </c>
      <c r="C128" s="231"/>
      <c r="D128" s="231"/>
      <c r="E128" s="231"/>
      <c r="F128" s="232"/>
    </row>
    <row r="129" spans="1:7" s="12" customFormat="1" ht="38.25" x14ac:dyDescent="0.2">
      <c r="A129" s="222"/>
      <c r="B129" s="133" t="s">
        <v>350</v>
      </c>
      <c r="C129" s="129">
        <v>5</v>
      </c>
      <c r="D129" s="129">
        <v>5</v>
      </c>
      <c r="E129" s="129">
        <v>5</v>
      </c>
      <c r="F129" s="129">
        <f>C129-E129</f>
        <v>0</v>
      </c>
    </row>
    <row r="130" spans="1:7" s="12" customFormat="1" ht="15" customHeight="1" x14ac:dyDescent="0.25">
      <c r="A130" s="220">
        <v>18</v>
      </c>
      <c r="B130" s="230" t="s">
        <v>184</v>
      </c>
      <c r="C130" s="231"/>
      <c r="D130" s="231"/>
      <c r="E130" s="231"/>
      <c r="F130" s="231"/>
      <c r="G130" s="232"/>
    </row>
    <row r="131" spans="1:7" s="49" customFormat="1" ht="127.5" x14ac:dyDescent="0.25">
      <c r="A131" s="221"/>
      <c r="B131" s="81" t="s">
        <v>387</v>
      </c>
      <c r="C131" s="129">
        <v>20</v>
      </c>
      <c r="D131" s="37">
        <v>19.998000000000001</v>
      </c>
      <c r="E131" s="37">
        <v>19.998000000000001</v>
      </c>
      <c r="F131" s="37">
        <f>C131-E131</f>
        <v>1.9999999999988916E-3</v>
      </c>
      <c r="G131" s="51"/>
    </row>
    <row r="132" spans="1:7" s="12" customFormat="1" ht="69" customHeight="1" x14ac:dyDescent="0.25">
      <c r="A132" s="221"/>
      <c r="B132" s="134" t="s">
        <v>388</v>
      </c>
      <c r="C132" s="129">
        <v>12</v>
      </c>
      <c r="D132" s="129">
        <v>12</v>
      </c>
      <c r="E132" s="129">
        <v>12</v>
      </c>
      <c r="F132" s="37">
        <f t="shared" ref="F132:F133" si="22">C132-E132</f>
        <v>0</v>
      </c>
      <c r="G132" s="52"/>
    </row>
    <row r="133" spans="1:7" s="12" customFormat="1" ht="51" x14ac:dyDescent="0.2">
      <c r="A133" s="222"/>
      <c r="B133" s="134" t="s">
        <v>389</v>
      </c>
      <c r="C133" s="129">
        <v>5</v>
      </c>
      <c r="D133" s="129">
        <v>5</v>
      </c>
      <c r="E133" s="129">
        <v>5</v>
      </c>
      <c r="F133" s="37">
        <f t="shared" si="22"/>
        <v>0</v>
      </c>
    </row>
    <row r="134" spans="1:7" s="12" customFormat="1" ht="13.5" x14ac:dyDescent="0.25">
      <c r="A134" s="233">
        <v>19</v>
      </c>
      <c r="B134" s="230" t="s">
        <v>341</v>
      </c>
      <c r="C134" s="231"/>
      <c r="D134" s="231"/>
      <c r="E134" s="231"/>
      <c r="F134" s="232"/>
    </row>
    <row r="135" spans="1:7" s="12" customFormat="1" ht="38.25" x14ac:dyDescent="0.2">
      <c r="A135" s="234"/>
      <c r="B135" s="134" t="s">
        <v>347</v>
      </c>
      <c r="C135" s="129">
        <v>75</v>
      </c>
      <c r="D135" s="129">
        <v>74.680000000000007</v>
      </c>
      <c r="E135" s="129">
        <v>74.680000000000007</v>
      </c>
      <c r="F135" s="129">
        <f>C135-E135</f>
        <v>0.31999999999999318</v>
      </c>
    </row>
  </sheetData>
  <mergeCells count="55">
    <mergeCell ref="D1:F1"/>
    <mergeCell ref="A2:G2"/>
    <mergeCell ref="A3:C3"/>
    <mergeCell ref="A4:A6"/>
    <mergeCell ref="B4:B6"/>
    <mergeCell ref="C4:E4"/>
    <mergeCell ref="C5:C6"/>
    <mergeCell ref="D5:D6"/>
    <mergeCell ref="E5:E6"/>
    <mergeCell ref="F5:F6"/>
    <mergeCell ref="G5:G6"/>
    <mergeCell ref="B8:F8"/>
    <mergeCell ref="A75:A84"/>
    <mergeCell ref="B75:F75"/>
    <mergeCell ref="B39:F39"/>
    <mergeCell ref="A46:A48"/>
    <mergeCell ref="B46:F46"/>
    <mergeCell ref="A49:A61"/>
    <mergeCell ref="B49:F49"/>
    <mergeCell ref="A62:A71"/>
    <mergeCell ref="B62:F62"/>
    <mergeCell ref="A34:A38"/>
    <mergeCell ref="B34:F34"/>
    <mergeCell ref="A8:A33"/>
    <mergeCell ref="A39:A45"/>
    <mergeCell ref="G62:G71"/>
    <mergeCell ref="A72:A74"/>
    <mergeCell ref="B72:F72"/>
    <mergeCell ref="A85:A89"/>
    <mergeCell ref="B85:F85"/>
    <mergeCell ref="A90:A97"/>
    <mergeCell ref="B90:F90"/>
    <mergeCell ref="G91:G93"/>
    <mergeCell ref="G94:G95"/>
    <mergeCell ref="G96:G97"/>
    <mergeCell ref="A98:A101"/>
    <mergeCell ref="B98:F98"/>
    <mergeCell ref="A102:A111"/>
    <mergeCell ref="B102:F102"/>
    <mergeCell ref="B112:F112"/>
    <mergeCell ref="A112:A115"/>
    <mergeCell ref="B134:F134"/>
    <mergeCell ref="A134:A135"/>
    <mergeCell ref="A128:A129"/>
    <mergeCell ref="G113:G114"/>
    <mergeCell ref="B120:F120"/>
    <mergeCell ref="C122:C124"/>
    <mergeCell ref="A126:A127"/>
    <mergeCell ref="B126:F126"/>
    <mergeCell ref="A116:A119"/>
    <mergeCell ref="B116:F116"/>
    <mergeCell ref="B128:F128"/>
    <mergeCell ref="A130:A133"/>
    <mergeCell ref="B130:G130"/>
    <mergeCell ref="A120:A125"/>
  </mergeCells>
  <pageMargins left="0" right="0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4"/>
  <sheetViews>
    <sheetView tabSelected="1" zoomScaleNormal="100" workbookViewId="0">
      <pane xSplit="2" ySplit="3" topLeftCell="C42" activePane="bottomRight" state="frozen"/>
      <selection pane="topRight" activeCell="C1" sqref="C1"/>
      <selection pane="bottomLeft" activeCell="A5" sqref="A5"/>
      <selection pane="bottomRight" activeCell="F47" sqref="F47"/>
    </sheetView>
  </sheetViews>
  <sheetFormatPr defaultColWidth="9.140625" defaultRowHeight="12.75" x14ac:dyDescent="0.2"/>
  <cols>
    <col min="1" max="1" width="20.5703125" style="10" customWidth="1"/>
    <col min="2" max="2" width="49" style="10" customWidth="1"/>
    <col min="3" max="3" width="14.28515625" style="10" customWidth="1"/>
    <col min="4" max="4" width="15.140625" style="10" customWidth="1"/>
    <col min="5" max="5" width="12.140625" style="10" customWidth="1"/>
    <col min="6" max="6" width="25.5703125" style="10" customWidth="1"/>
    <col min="7" max="7" width="22.85546875" style="15" customWidth="1"/>
    <col min="8" max="9" width="9.140625" style="15"/>
    <col min="10" max="10" width="11.42578125" style="15" bestFit="1" customWidth="1"/>
    <col min="11" max="12" width="9.140625" style="15"/>
    <col min="13" max="16384" width="9.140625" style="10"/>
  </cols>
  <sheetData>
    <row r="1" spans="1:24" x14ac:dyDescent="0.2">
      <c r="F1" s="10" t="s">
        <v>428</v>
      </c>
    </row>
    <row r="2" spans="1:24" ht="73.5" customHeight="1" x14ac:dyDescent="0.2">
      <c r="A2" s="270" t="s">
        <v>276</v>
      </c>
      <c r="B2" s="270"/>
      <c r="C2" s="270" t="s">
        <v>277</v>
      </c>
      <c r="D2" s="270"/>
      <c r="E2" s="315" t="s">
        <v>326</v>
      </c>
      <c r="F2" s="270" t="s">
        <v>278</v>
      </c>
    </row>
    <row r="3" spans="1:24" s="53" customFormat="1" x14ac:dyDescent="0.2">
      <c r="A3" s="270"/>
      <c r="B3" s="270"/>
      <c r="C3" s="188" t="s">
        <v>274</v>
      </c>
      <c r="D3" s="193" t="s">
        <v>275</v>
      </c>
      <c r="E3" s="315"/>
      <c r="F3" s="270"/>
    </row>
    <row r="4" spans="1:24" s="15" customFormat="1" x14ac:dyDescent="0.2">
      <c r="A4" s="192">
        <v>1</v>
      </c>
      <c r="B4" s="192">
        <v>2</v>
      </c>
      <c r="C4" s="192">
        <v>3</v>
      </c>
      <c r="D4" s="206">
        <v>4</v>
      </c>
      <c r="E4" s="206">
        <v>5</v>
      </c>
      <c r="F4" s="192">
        <v>6</v>
      </c>
    </row>
    <row r="5" spans="1:24" ht="15" customHeight="1" x14ac:dyDescent="0.2">
      <c r="A5" s="264" t="s">
        <v>55</v>
      </c>
      <c r="B5" s="264"/>
      <c r="C5" s="264"/>
      <c r="D5" s="264"/>
      <c r="E5" s="264"/>
      <c r="F5" s="264"/>
    </row>
    <row r="6" spans="1:24" s="31" customFormat="1" ht="38.25" x14ac:dyDescent="0.2">
      <c r="A6" s="297" t="s">
        <v>307</v>
      </c>
      <c r="B6" s="135" t="s">
        <v>359</v>
      </c>
      <c r="C6" s="136">
        <v>70</v>
      </c>
      <c r="D6" s="136">
        <v>70</v>
      </c>
      <c r="E6" s="137">
        <f>C6-D6</f>
        <v>0</v>
      </c>
      <c r="F6" s="138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1" customFormat="1" ht="89.25" x14ac:dyDescent="0.2">
      <c r="A7" s="298"/>
      <c r="B7" s="135" t="s">
        <v>73</v>
      </c>
      <c r="C7" s="136">
        <v>100</v>
      </c>
      <c r="D7" s="136">
        <v>100</v>
      </c>
      <c r="E7" s="137">
        <f t="shared" ref="E7:E16" si="0">C7-D7</f>
        <v>0</v>
      </c>
      <c r="F7" s="138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s="31" customFormat="1" ht="76.5" x14ac:dyDescent="0.2">
      <c r="A8" s="298"/>
      <c r="B8" s="135" t="s">
        <v>74</v>
      </c>
      <c r="C8" s="136">
        <v>100</v>
      </c>
      <c r="D8" s="136">
        <v>97.7</v>
      </c>
      <c r="E8" s="137">
        <f t="shared" si="0"/>
        <v>2.2999999999999972</v>
      </c>
      <c r="F8" s="13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s="31" customFormat="1" ht="51" x14ac:dyDescent="0.2">
      <c r="A9" s="298"/>
      <c r="B9" s="135" t="s">
        <v>75</v>
      </c>
      <c r="C9" s="136">
        <v>88.8</v>
      </c>
      <c r="D9" s="136">
        <v>88.8</v>
      </c>
      <c r="E9" s="137">
        <f t="shared" si="0"/>
        <v>0</v>
      </c>
      <c r="F9" s="138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s="31" customFormat="1" ht="76.5" x14ac:dyDescent="0.2">
      <c r="A10" s="298"/>
      <c r="B10" s="135" t="s">
        <v>76</v>
      </c>
      <c r="C10" s="136">
        <v>4</v>
      </c>
      <c r="D10" s="136">
        <v>4</v>
      </c>
      <c r="E10" s="137">
        <f>C10-D10</f>
        <v>0</v>
      </c>
      <c r="F10" s="138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s="31" customFormat="1" ht="38.25" x14ac:dyDescent="0.2">
      <c r="A11" s="298"/>
      <c r="B11" s="135" t="s">
        <v>271</v>
      </c>
      <c r="C11" s="136">
        <v>4</v>
      </c>
      <c r="D11" s="136">
        <v>4</v>
      </c>
      <c r="E11" s="137">
        <f t="shared" si="0"/>
        <v>0</v>
      </c>
      <c r="F11" s="138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s="31" customFormat="1" ht="63.75" x14ac:dyDescent="0.2">
      <c r="A12" s="298"/>
      <c r="B12" s="135" t="s">
        <v>77</v>
      </c>
      <c r="C12" s="136">
        <v>866</v>
      </c>
      <c r="D12" s="136">
        <v>866</v>
      </c>
      <c r="E12" s="137">
        <f t="shared" si="0"/>
        <v>0</v>
      </c>
      <c r="F12" s="138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31" customFormat="1" ht="102" x14ac:dyDescent="0.2">
      <c r="A13" s="298"/>
      <c r="B13" s="135" t="s">
        <v>78</v>
      </c>
      <c r="C13" s="136">
        <v>137</v>
      </c>
      <c r="D13" s="136">
        <v>137</v>
      </c>
      <c r="E13" s="137">
        <f>C13-D13</f>
        <v>0</v>
      </c>
      <c r="F13" s="13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31" customFormat="1" ht="25.5" x14ac:dyDescent="0.2">
      <c r="A14" s="298"/>
      <c r="B14" s="135" t="s">
        <v>170</v>
      </c>
      <c r="C14" s="136">
        <v>22</v>
      </c>
      <c r="D14" s="136">
        <v>22</v>
      </c>
      <c r="E14" s="137">
        <f t="shared" si="0"/>
        <v>0</v>
      </c>
      <c r="F14" s="138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31" customFormat="1" ht="25.5" x14ac:dyDescent="0.2">
      <c r="A15" s="299"/>
      <c r="B15" s="135" t="s">
        <v>272</v>
      </c>
      <c r="C15" s="136">
        <v>4</v>
      </c>
      <c r="D15" s="136">
        <v>4</v>
      </c>
      <c r="E15" s="137">
        <f t="shared" si="0"/>
        <v>0</v>
      </c>
      <c r="F15" s="138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31" customFormat="1" ht="37.5" customHeight="1" x14ac:dyDescent="0.2">
      <c r="A16" s="314" t="s">
        <v>308</v>
      </c>
      <c r="B16" s="135" t="s">
        <v>79</v>
      </c>
      <c r="C16" s="136">
        <v>100</v>
      </c>
      <c r="D16" s="136">
        <v>100</v>
      </c>
      <c r="E16" s="137">
        <f t="shared" si="0"/>
        <v>0</v>
      </c>
      <c r="F16" s="138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5" s="31" customFormat="1" ht="91.5" customHeight="1" x14ac:dyDescent="0.2">
      <c r="A17" s="314"/>
      <c r="B17" s="135" t="s">
        <v>80</v>
      </c>
      <c r="C17" s="136">
        <v>100</v>
      </c>
      <c r="D17" s="136">
        <v>100</v>
      </c>
      <c r="E17" s="137">
        <f>C17-D17</f>
        <v>0</v>
      </c>
      <c r="F17" s="1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5" s="31" customFormat="1" ht="63.75" x14ac:dyDescent="0.2">
      <c r="A18" s="314"/>
      <c r="B18" s="135" t="s">
        <v>81</v>
      </c>
      <c r="C18" s="136">
        <v>0</v>
      </c>
      <c r="D18" s="136">
        <v>0</v>
      </c>
      <c r="E18" s="137">
        <f>C18-D18</f>
        <v>0</v>
      </c>
      <c r="F18" s="13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5" s="31" customFormat="1" ht="76.5" x14ac:dyDescent="0.2">
      <c r="A19" s="314"/>
      <c r="B19" s="135" t="s">
        <v>82</v>
      </c>
      <c r="C19" s="136">
        <v>0</v>
      </c>
      <c r="D19" s="136">
        <v>0</v>
      </c>
      <c r="E19" s="137">
        <f t="shared" ref="E19" si="1">C19-D19</f>
        <v>0</v>
      </c>
      <c r="F19" s="138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5" s="31" customFormat="1" ht="63.75" x14ac:dyDescent="0.2">
      <c r="A20" s="314"/>
      <c r="B20" s="135" t="s">
        <v>83</v>
      </c>
      <c r="C20" s="136">
        <v>88.89</v>
      </c>
      <c r="D20" s="136">
        <v>88.89</v>
      </c>
      <c r="E20" s="137">
        <f>C20-D20</f>
        <v>0</v>
      </c>
      <c r="F20" s="13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5" s="31" customFormat="1" ht="89.25" x14ac:dyDescent="0.2">
      <c r="A21" s="314"/>
      <c r="B21" s="135" t="s">
        <v>84</v>
      </c>
      <c r="C21" s="136">
        <v>100</v>
      </c>
      <c r="D21" s="136">
        <v>100</v>
      </c>
      <c r="E21" s="137">
        <f t="shared" ref="E21:E25" si="2">C21-D21</f>
        <v>0</v>
      </c>
      <c r="F21" s="13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5" s="31" customFormat="1" ht="30.75" customHeight="1" x14ac:dyDescent="0.2">
      <c r="A22" s="314"/>
      <c r="B22" s="135" t="s">
        <v>85</v>
      </c>
      <c r="C22" s="136">
        <v>100</v>
      </c>
      <c r="D22" s="136">
        <v>100</v>
      </c>
      <c r="E22" s="137">
        <f t="shared" si="2"/>
        <v>0</v>
      </c>
      <c r="F22" s="13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5" s="31" customFormat="1" ht="51" x14ac:dyDescent="0.2">
      <c r="A23" s="314"/>
      <c r="B23" s="135" t="s">
        <v>86</v>
      </c>
      <c r="C23" s="136">
        <v>75</v>
      </c>
      <c r="D23" s="136">
        <v>74.400000000000006</v>
      </c>
      <c r="E23" s="137">
        <f t="shared" si="2"/>
        <v>0.59999999999999432</v>
      </c>
      <c r="F23" s="138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5" s="31" customFormat="1" ht="51" x14ac:dyDescent="0.2">
      <c r="A24" s="314"/>
      <c r="B24" s="135" t="s">
        <v>171</v>
      </c>
      <c r="C24" s="136">
        <v>22</v>
      </c>
      <c r="D24" s="136">
        <v>22</v>
      </c>
      <c r="E24" s="137">
        <f>C24-D24</f>
        <v>0</v>
      </c>
      <c r="F24" s="13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5" s="31" customFormat="1" ht="51" x14ac:dyDescent="0.2">
      <c r="A25" s="314"/>
      <c r="B25" s="135" t="s">
        <v>87</v>
      </c>
      <c r="C25" s="136">
        <v>73</v>
      </c>
      <c r="D25" s="136">
        <v>73</v>
      </c>
      <c r="E25" s="137">
        <f t="shared" si="2"/>
        <v>0</v>
      </c>
      <c r="F25" s="138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5" s="31" customFormat="1" ht="38.25" x14ac:dyDescent="0.2">
      <c r="A26" s="314"/>
      <c r="B26" s="135" t="s">
        <v>88</v>
      </c>
      <c r="C26" s="136">
        <v>71.400000000000006</v>
      </c>
      <c r="D26" s="136">
        <v>71.400000000000006</v>
      </c>
      <c r="E26" s="137">
        <f>C26-D26</f>
        <v>0</v>
      </c>
      <c r="F26" s="138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5" s="31" customFormat="1" hidden="1" x14ac:dyDescent="0.2">
      <c r="A27" s="314"/>
      <c r="B27" s="135"/>
      <c r="C27" s="136"/>
      <c r="D27" s="136"/>
      <c r="E27" s="137">
        <f t="shared" ref="E27:E29" si="3">C27-D27</f>
        <v>0</v>
      </c>
      <c r="F27" s="138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5" s="31" customFormat="1" ht="63.75" x14ac:dyDescent="0.2">
      <c r="A28" s="314" t="s">
        <v>309</v>
      </c>
      <c r="B28" s="135" t="s">
        <v>89</v>
      </c>
      <c r="C28" s="136">
        <v>5</v>
      </c>
      <c r="D28" s="136">
        <v>5</v>
      </c>
      <c r="E28" s="137">
        <f t="shared" si="3"/>
        <v>0</v>
      </c>
      <c r="F28" s="13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5" s="31" customFormat="1" ht="63.75" x14ac:dyDescent="0.2">
      <c r="A29" s="314"/>
      <c r="B29" s="135" t="s">
        <v>90</v>
      </c>
      <c r="C29" s="136">
        <v>20</v>
      </c>
      <c r="D29" s="136">
        <v>20</v>
      </c>
      <c r="E29" s="137">
        <f t="shared" si="3"/>
        <v>0</v>
      </c>
      <c r="F29" s="20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5" s="31" customFormat="1" ht="114.75" x14ac:dyDescent="0.2">
      <c r="A30" s="314"/>
      <c r="B30" s="135" t="s">
        <v>273</v>
      </c>
      <c r="C30" s="136">
        <v>21.7</v>
      </c>
      <c r="D30" s="136">
        <v>21.7</v>
      </c>
      <c r="E30" s="137">
        <f>C30-D30</f>
        <v>0</v>
      </c>
      <c r="F30" s="20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5" s="31" customFormat="1" ht="63.75" x14ac:dyDescent="0.2">
      <c r="A31" s="314" t="s">
        <v>310</v>
      </c>
      <c r="B31" s="135" t="s">
        <v>91</v>
      </c>
      <c r="C31" s="136">
        <v>5</v>
      </c>
      <c r="D31" s="136">
        <v>5</v>
      </c>
      <c r="E31" s="137">
        <f>C31-D31</f>
        <v>0</v>
      </c>
      <c r="F31" s="13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31" customFormat="1" ht="25.5" x14ac:dyDescent="0.2">
      <c r="A32" s="314"/>
      <c r="B32" s="135" t="s">
        <v>92</v>
      </c>
      <c r="C32" s="136">
        <v>5</v>
      </c>
      <c r="D32" s="136">
        <v>5</v>
      </c>
      <c r="E32" s="137">
        <f t="shared" ref="E32:E34" si="4">C32-D32</f>
        <v>0</v>
      </c>
      <c r="F32" s="13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31" customFormat="1" ht="38.25" x14ac:dyDescent="0.2">
      <c r="A33" s="314"/>
      <c r="B33" s="135" t="s">
        <v>93</v>
      </c>
      <c r="C33" s="136">
        <v>5</v>
      </c>
      <c r="D33" s="136">
        <v>5</v>
      </c>
      <c r="E33" s="137">
        <f t="shared" si="4"/>
        <v>0</v>
      </c>
      <c r="F33" s="13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31" customFormat="1" ht="76.5" x14ac:dyDescent="0.2">
      <c r="A34" s="314"/>
      <c r="B34" s="135" t="s">
        <v>94</v>
      </c>
      <c r="C34" s="136">
        <v>5</v>
      </c>
      <c r="D34" s="136">
        <v>5</v>
      </c>
      <c r="E34" s="137">
        <f t="shared" si="4"/>
        <v>0</v>
      </c>
      <c r="F34" s="13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s="31" customFormat="1" ht="24.75" customHeight="1" x14ac:dyDescent="0.2">
      <c r="A35" s="303" t="s">
        <v>279</v>
      </c>
      <c r="B35" s="304"/>
      <c r="C35" s="304"/>
      <c r="D35" s="304"/>
      <c r="E35" s="304"/>
      <c r="F35" s="305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31" customFormat="1" ht="25.5" x14ac:dyDescent="0.2">
      <c r="A36" s="300" t="s">
        <v>280</v>
      </c>
      <c r="B36" s="11" t="s">
        <v>281</v>
      </c>
      <c r="C36" s="136">
        <v>141</v>
      </c>
      <c r="D36" s="136">
        <v>103</v>
      </c>
      <c r="E36" s="140">
        <f>C36-D36</f>
        <v>38</v>
      </c>
      <c r="F36" s="141" t="s">
        <v>360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s="31" customFormat="1" ht="25.5" x14ac:dyDescent="0.2">
      <c r="A37" s="301"/>
      <c r="B37" s="11" t="s">
        <v>282</v>
      </c>
      <c r="C37" s="136">
        <v>48</v>
      </c>
      <c r="D37" s="136">
        <v>48</v>
      </c>
      <c r="E37" s="140">
        <f t="shared" ref="E37:E41" si="5">C37-D37</f>
        <v>0</v>
      </c>
      <c r="F37" s="13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s="31" customFormat="1" ht="25.5" x14ac:dyDescent="0.2">
      <c r="A38" s="302"/>
      <c r="B38" s="11" t="s">
        <v>283</v>
      </c>
      <c r="C38" s="136">
        <v>23</v>
      </c>
      <c r="D38" s="136">
        <v>22</v>
      </c>
      <c r="E38" s="140">
        <f t="shared" si="5"/>
        <v>1</v>
      </c>
      <c r="F38" s="13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s="31" customFormat="1" ht="25.5" x14ac:dyDescent="0.2">
      <c r="A39" s="300" t="s">
        <v>284</v>
      </c>
      <c r="B39" s="11" t="s">
        <v>285</v>
      </c>
      <c r="C39" s="45">
        <v>261</v>
      </c>
      <c r="D39" s="45">
        <v>174</v>
      </c>
      <c r="E39" s="140">
        <f t="shared" si="5"/>
        <v>87</v>
      </c>
      <c r="F39" s="141" t="s">
        <v>361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s="31" customFormat="1" ht="25.5" x14ac:dyDescent="0.2">
      <c r="A40" s="301"/>
      <c r="B40" s="11" t="s">
        <v>286</v>
      </c>
      <c r="C40" s="45">
        <v>598</v>
      </c>
      <c r="D40" s="45">
        <v>483</v>
      </c>
      <c r="E40" s="140">
        <f t="shared" si="5"/>
        <v>115</v>
      </c>
      <c r="F40" s="141" t="s">
        <v>361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s="31" customFormat="1" ht="38.25" x14ac:dyDescent="0.2">
      <c r="A41" s="302"/>
      <c r="B41" s="11" t="s">
        <v>362</v>
      </c>
      <c r="C41" s="45">
        <v>10.6</v>
      </c>
      <c r="D41" s="45">
        <v>7.7</v>
      </c>
      <c r="E41" s="140">
        <f t="shared" si="5"/>
        <v>2.8999999999999995</v>
      </c>
      <c r="F41" s="141" t="s">
        <v>361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s="31" customFormat="1" x14ac:dyDescent="0.2">
      <c r="A42" s="303" t="s">
        <v>287</v>
      </c>
      <c r="B42" s="304"/>
      <c r="C42" s="304"/>
      <c r="D42" s="304"/>
      <c r="E42" s="304"/>
      <c r="F42" s="305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s="31" customFormat="1" ht="114.75" x14ac:dyDescent="0.2">
      <c r="A43" s="311" t="s">
        <v>288</v>
      </c>
      <c r="B43" s="142" t="s">
        <v>329</v>
      </c>
      <c r="C43" s="46">
        <v>90</v>
      </c>
      <c r="D43" s="46">
        <v>87</v>
      </c>
      <c r="E43" s="21">
        <f>C43-D43</f>
        <v>3</v>
      </c>
      <c r="F43" s="11" t="s">
        <v>363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s="31" customFormat="1" ht="38.25" x14ac:dyDescent="0.2">
      <c r="A44" s="312"/>
      <c r="B44" s="142" t="s">
        <v>330</v>
      </c>
      <c r="C44" s="46">
        <v>98</v>
      </c>
      <c r="D44" s="46">
        <v>96</v>
      </c>
      <c r="E44" s="21">
        <f t="shared" ref="E44:E48" si="6">C44-D44</f>
        <v>2</v>
      </c>
      <c r="F44" s="143" t="s">
        <v>364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s="31" customFormat="1" ht="25.5" x14ac:dyDescent="0.2">
      <c r="A45" s="313"/>
      <c r="B45" s="144" t="s">
        <v>331</v>
      </c>
      <c r="C45" s="45">
        <v>55.3</v>
      </c>
      <c r="D45" s="45">
        <v>55.3</v>
      </c>
      <c r="E45" s="145">
        <v>0</v>
      </c>
      <c r="F45" s="146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s="31" customFormat="1" ht="25.5" x14ac:dyDescent="0.2">
      <c r="A46" s="311" t="s">
        <v>289</v>
      </c>
      <c r="B46" s="11" t="s">
        <v>332</v>
      </c>
      <c r="C46" s="45">
        <v>100</v>
      </c>
      <c r="D46" s="147">
        <v>96.3</v>
      </c>
      <c r="E46" s="145">
        <f>C46-D46</f>
        <v>3.7000000000000028</v>
      </c>
      <c r="F46" s="146"/>
      <c r="G46" s="4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s="31" customFormat="1" ht="51" x14ac:dyDescent="0.2">
      <c r="A47" s="312"/>
      <c r="B47" s="11" t="s">
        <v>290</v>
      </c>
      <c r="C47" s="45">
        <v>100</v>
      </c>
      <c r="D47" s="21">
        <v>100</v>
      </c>
      <c r="E47" s="21">
        <f t="shared" si="6"/>
        <v>0</v>
      </c>
      <c r="F47" s="146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s="31" customFormat="1" ht="25.5" x14ac:dyDescent="0.2">
      <c r="A48" s="313"/>
      <c r="B48" s="11" t="s">
        <v>291</v>
      </c>
      <c r="C48" s="45">
        <v>100</v>
      </c>
      <c r="D48" s="45">
        <v>100</v>
      </c>
      <c r="E48" s="21">
        <f t="shared" si="6"/>
        <v>0</v>
      </c>
      <c r="F48" s="148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s="31" customFormat="1" ht="15" customHeight="1" x14ac:dyDescent="0.2">
      <c r="A49" s="319" t="s">
        <v>56</v>
      </c>
      <c r="B49" s="320"/>
      <c r="C49" s="320"/>
      <c r="D49" s="320"/>
      <c r="E49" s="320"/>
      <c r="F49" s="321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s="31" customFormat="1" ht="25.5" x14ac:dyDescent="0.2">
      <c r="A50" s="262" t="s">
        <v>311</v>
      </c>
      <c r="B50" s="135" t="s">
        <v>403</v>
      </c>
      <c r="C50" s="136">
        <v>12</v>
      </c>
      <c r="D50" s="136">
        <v>0</v>
      </c>
      <c r="E50" s="137">
        <f>C50-D50</f>
        <v>12</v>
      </c>
      <c r="F50" s="141" t="s">
        <v>404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5" s="31" customFormat="1" ht="25.5" x14ac:dyDescent="0.2">
      <c r="A51" s="263"/>
      <c r="B51" s="135" t="s">
        <v>405</v>
      </c>
      <c r="C51" s="136">
        <v>12</v>
      </c>
      <c r="D51" s="136">
        <v>12</v>
      </c>
      <c r="E51" s="137">
        <f t="shared" ref="E51:E54" si="7">C51-D51</f>
        <v>0</v>
      </c>
      <c r="F51" s="141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5" s="31" customFormat="1" ht="25.5" x14ac:dyDescent="0.2">
      <c r="A52" s="263"/>
      <c r="B52" s="135" t="s">
        <v>406</v>
      </c>
      <c r="C52" s="136">
        <v>16</v>
      </c>
      <c r="D52" s="136">
        <v>0</v>
      </c>
      <c r="E52" s="137">
        <f t="shared" si="7"/>
        <v>16</v>
      </c>
      <c r="F52" s="141" t="s">
        <v>404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5" s="31" customFormat="1" ht="38.25" x14ac:dyDescent="0.2">
      <c r="A53" s="263"/>
      <c r="B53" s="135" t="s">
        <v>407</v>
      </c>
      <c r="C53" s="136">
        <v>13.2</v>
      </c>
      <c r="D53" s="136">
        <v>12.57</v>
      </c>
      <c r="E53" s="137">
        <f t="shared" si="7"/>
        <v>0.62999999999999901</v>
      </c>
      <c r="F53" s="141" t="s">
        <v>425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5" ht="38.25" x14ac:dyDescent="0.2">
      <c r="A54" s="264"/>
      <c r="B54" s="11" t="s">
        <v>328</v>
      </c>
      <c r="C54" s="45">
        <v>850</v>
      </c>
      <c r="D54" s="147">
        <v>956.82600000000002</v>
      </c>
      <c r="E54" s="137">
        <f t="shared" si="7"/>
        <v>-106.82600000000002</v>
      </c>
      <c r="F54" s="11" t="s">
        <v>408</v>
      </c>
      <c r="H54" s="54"/>
    </row>
    <row r="55" spans="1:25" x14ac:dyDescent="0.2">
      <c r="A55" s="279" t="s">
        <v>57</v>
      </c>
      <c r="B55" s="279"/>
      <c r="C55" s="279"/>
      <c r="D55" s="279"/>
      <c r="E55" s="279"/>
      <c r="F55" s="279"/>
    </row>
    <row r="56" spans="1:25" ht="38.25" x14ac:dyDescent="0.2">
      <c r="A56" s="270" t="s">
        <v>312</v>
      </c>
      <c r="B56" s="149" t="s">
        <v>98</v>
      </c>
      <c r="C56" s="45">
        <v>100</v>
      </c>
      <c r="D56" s="45">
        <v>100</v>
      </c>
      <c r="E56" s="45">
        <f>C56-D56</f>
        <v>0</v>
      </c>
      <c r="F56" s="45"/>
    </row>
    <row r="57" spans="1:25" ht="38.25" x14ac:dyDescent="0.2">
      <c r="A57" s="270"/>
      <c r="B57" s="149" t="s">
        <v>99</v>
      </c>
      <c r="C57" s="45">
        <v>100</v>
      </c>
      <c r="D57" s="45">
        <v>100</v>
      </c>
      <c r="E57" s="45">
        <f t="shared" ref="E57:E71" si="8">C57-D57</f>
        <v>0</v>
      </c>
      <c r="F57" s="45"/>
    </row>
    <row r="58" spans="1:25" ht="38.25" x14ac:dyDescent="0.2">
      <c r="A58" s="270"/>
      <c r="B58" s="150" t="s">
        <v>100</v>
      </c>
      <c r="C58" s="43">
        <v>20</v>
      </c>
      <c r="D58" s="43">
        <v>20</v>
      </c>
      <c r="E58" s="45">
        <f t="shared" si="8"/>
        <v>0</v>
      </c>
      <c r="F58" s="45"/>
    </row>
    <row r="59" spans="1:25" ht="25.5" x14ac:dyDescent="0.2">
      <c r="A59" s="333" t="s">
        <v>313</v>
      </c>
      <c r="B59" s="131" t="s">
        <v>172</v>
      </c>
      <c r="C59" s="45">
        <v>8.69</v>
      </c>
      <c r="D59" s="45">
        <v>8.69</v>
      </c>
      <c r="E59" s="45">
        <f t="shared" si="8"/>
        <v>0</v>
      </c>
      <c r="F59" s="45"/>
    </row>
    <row r="60" spans="1:25" ht="25.5" x14ac:dyDescent="0.2">
      <c r="A60" s="335"/>
      <c r="B60" s="151" t="s">
        <v>173</v>
      </c>
      <c r="C60" s="152">
        <v>11.08</v>
      </c>
      <c r="D60" s="152">
        <v>11.08</v>
      </c>
      <c r="E60" s="45">
        <f t="shared" si="8"/>
        <v>0</v>
      </c>
      <c r="F60" s="152"/>
    </row>
    <row r="61" spans="1:25" ht="25.5" x14ac:dyDescent="0.2">
      <c r="A61" s="315" t="s">
        <v>314</v>
      </c>
      <c r="B61" s="90" t="s">
        <v>101</v>
      </c>
      <c r="C61" s="153">
        <v>24.1</v>
      </c>
      <c r="D61" s="153">
        <v>24.1</v>
      </c>
      <c r="E61" s="45">
        <f t="shared" si="8"/>
        <v>0</v>
      </c>
      <c r="F61" s="45"/>
    </row>
    <row r="62" spans="1:25" ht="25.5" x14ac:dyDescent="0.2">
      <c r="A62" s="315"/>
      <c r="B62" s="90" t="s">
        <v>174</v>
      </c>
      <c r="C62" s="46">
        <v>63.94</v>
      </c>
      <c r="D62" s="46">
        <v>63.94</v>
      </c>
      <c r="E62" s="45">
        <f t="shared" si="8"/>
        <v>0</v>
      </c>
      <c r="F62" s="45"/>
    </row>
    <row r="63" spans="1:25" x14ac:dyDescent="0.2">
      <c r="A63" s="315"/>
      <c r="B63" s="90" t="s">
        <v>175</v>
      </c>
      <c r="C63" s="46">
        <v>32.950000000000003</v>
      </c>
      <c r="D63" s="46">
        <v>32.950000000000003</v>
      </c>
      <c r="E63" s="45">
        <f t="shared" si="8"/>
        <v>0</v>
      </c>
      <c r="F63" s="46"/>
    </row>
    <row r="64" spans="1:25" ht="38.25" x14ac:dyDescent="0.2">
      <c r="A64" s="315" t="s">
        <v>37</v>
      </c>
      <c r="B64" s="154" t="s">
        <v>189</v>
      </c>
      <c r="C64" s="46">
        <v>9.0950000000000006</v>
      </c>
      <c r="D64" s="46">
        <v>9.0950000000000006</v>
      </c>
      <c r="E64" s="46">
        <f t="shared" si="8"/>
        <v>0</v>
      </c>
      <c r="F64" s="45"/>
    </row>
    <row r="65" spans="1:6" ht="31.5" customHeight="1" x14ac:dyDescent="0.2">
      <c r="A65" s="315"/>
      <c r="B65" s="154" t="s">
        <v>190</v>
      </c>
      <c r="C65" s="46">
        <v>1.486</v>
      </c>
      <c r="D65" s="46">
        <v>1.486</v>
      </c>
      <c r="E65" s="46">
        <f t="shared" si="8"/>
        <v>0</v>
      </c>
      <c r="F65" s="155"/>
    </row>
    <row r="66" spans="1:6" ht="31.5" customHeight="1" x14ac:dyDescent="0.2">
      <c r="A66" s="315"/>
      <c r="B66" s="90" t="s">
        <v>173</v>
      </c>
      <c r="C66" s="46">
        <v>5.92</v>
      </c>
      <c r="D66" s="46">
        <v>5.92</v>
      </c>
      <c r="E66" s="46">
        <f t="shared" si="8"/>
        <v>0</v>
      </c>
      <c r="F66" s="46"/>
    </row>
    <row r="67" spans="1:6" ht="38.25" x14ac:dyDescent="0.2">
      <c r="A67" s="315" t="s">
        <v>315</v>
      </c>
      <c r="B67" s="156" t="s">
        <v>267</v>
      </c>
      <c r="C67" s="153">
        <v>6.4</v>
      </c>
      <c r="D67" s="153">
        <v>6.4</v>
      </c>
      <c r="E67" s="46">
        <f t="shared" si="8"/>
        <v>0</v>
      </c>
      <c r="F67" s="155"/>
    </row>
    <row r="68" spans="1:6" ht="51.6" customHeight="1" x14ac:dyDescent="0.2">
      <c r="A68" s="315"/>
      <c r="B68" s="157" t="s">
        <v>102</v>
      </c>
      <c r="C68" s="158">
        <v>87.1</v>
      </c>
      <c r="D68" s="158">
        <v>87.1</v>
      </c>
      <c r="E68" s="46">
        <f t="shared" si="8"/>
        <v>0</v>
      </c>
      <c r="F68" s="155"/>
    </row>
    <row r="69" spans="1:6" ht="40.5" customHeight="1" x14ac:dyDescent="0.2">
      <c r="A69" s="333" t="s">
        <v>97</v>
      </c>
      <c r="B69" s="156" t="s">
        <v>268</v>
      </c>
      <c r="C69" s="153">
        <v>7</v>
      </c>
      <c r="D69" s="153">
        <v>7</v>
      </c>
      <c r="E69" s="46">
        <f t="shared" si="8"/>
        <v>0</v>
      </c>
      <c r="F69" s="155"/>
    </row>
    <row r="70" spans="1:6" ht="29.25" customHeight="1" x14ac:dyDescent="0.2">
      <c r="A70" s="334"/>
      <c r="B70" s="156" t="s">
        <v>103</v>
      </c>
      <c r="C70" s="153">
        <v>3570</v>
      </c>
      <c r="D70" s="153">
        <v>3570</v>
      </c>
      <c r="E70" s="46">
        <f t="shared" si="8"/>
        <v>0</v>
      </c>
      <c r="F70" s="155"/>
    </row>
    <row r="71" spans="1:6" ht="63.75" x14ac:dyDescent="0.2">
      <c r="A71" s="334"/>
      <c r="B71" s="156" t="s">
        <v>191</v>
      </c>
      <c r="C71" s="153">
        <v>3</v>
      </c>
      <c r="D71" s="153">
        <v>3</v>
      </c>
      <c r="E71" s="46">
        <f t="shared" si="8"/>
        <v>0</v>
      </c>
      <c r="F71" s="155"/>
    </row>
    <row r="72" spans="1:6" x14ac:dyDescent="0.2">
      <c r="A72" s="282" t="s">
        <v>58</v>
      </c>
      <c r="B72" s="283"/>
      <c r="C72" s="283"/>
      <c r="D72" s="283"/>
      <c r="E72" s="283"/>
      <c r="F72" s="284"/>
    </row>
    <row r="73" spans="1:6" ht="29.25" customHeight="1" x14ac:dyDescent="0.2">
      <c r="A73" s="279" t="s">
        <v>58</v>
      </c>
      <c r="B73" s="11" t="str">
        <f>'[1]Приложение 3'!C75</f>
        <v>Количество спортивных сооружений   в Кежемском районе</v>
      </c>
      <c r="C73" s="45">
        <v>74</v>
      </c>
      <c r="D73" s="45">
        <v>74</v>
      </c>
      <c r="E73" s="45">
        <f>C73-D73</f>
        <v>0</v>
      </c>
      <c r="F73" s="45"/>
    </row>
    <row r="74" spans="1:6" ht="53.45" customHeight="1" x14ac:dyDescent="0.2">
      <c r="A74" s="279"/>
      <c r="B74" s="11" t="str">
        <f>'[1]Приложение 3'!C76</f>
        <v>Доля граждан Кежемского района, систематически занимающихся физической  культурой и спортом, в общей численности населения района</v>
      </c>
      <c r="C74" s="45">
        <v>43</v>
      </c>
      <c r="D74" s="45">
        <v>46.4</v>
      </c>
      <c r="E74" s="45">
        <f>C74-D74</f>
        <v>-3.3999999999999986</v>
      </c>
      <c r="F74" s="45"/>
    </row>
    <row r="75" spans="1:6" ht="57" customHeight="1" x14ac:dyDescent="0.2">
      <c r="A75" s="279"/>
      <c r="B75" s="11" t="str">
        <f>'[1]Приложение 3'!C77</f>
        <v>Численность занимающихся в муниципальных образовательных учреждениях дополнительного образования детей физкультурно-спортивной направленности</v>
      </c>
      <c r="C75" s="45">
        <v>440</v>
      </c>
      <c r="D75" s="45">
        <v>446</v>
      </c>
      <c r="E75" s="45">
        <f t="shared" ref="E75:E91" si="9">C75-D75</f>
        <v>-6</v>
      </c>
      <c r="F75" s="45"/>
    </row>
    <row r="76" spans="1:6" ht="47.25" customHeight="1" x14ac:dyDescent="0.2">
      <c r="A76" s="279"/>
      <c r="B76" s="11" t="str">
        <f>'[1]Приложение 3'!C78</f>
        <v>Количество спортсменов Кежемского района в составе сборных команд Красноярского края по видам спорта</v>
      </c>
      <c r="C76" s="45">
        <v>12</v>
      </c>
      <c r="D76" s="45">
        <v>12</v>
      </c>
      <c r="E76" s="45">
        <f t="shared" si="9"/>
        <v>0</v>
      </c>
      <c r="F76" s="45"/>
    </row>
    <row r="77" spans="1:6" ht="31.5" customHeight="1" x14ac:dyDescent="0.2">
      <c r="A77" s="279"/>
      <c r="B77" s="11" t="str">
        <f>'[1]Приложение 3'!C79</f>
        <v>в том числе  по олимпийским видам спорта</v>
      </c>
      <c r="C77" s="45">
        <v>11</v>
      </c>
      <c r="D77" s="45">
        <v>11</v>
      </c>
      <c r="E77" s="45">
        <f t="shared" si="9"/>
        <v>0</v>
      </c>
      <c r="F77" s="45"/>
    </row>
    <row r="78" spans="1:6" ht="87.6" customHeight="1" x14ac:dyDescent="0.2">
      <c r="A78" s="279"/>
      <c r="B78" s="11" t="s">
        <v>157</v>
      </c>
      <c r="C78" s="45">
        <v>400</v>
      </c>
      <c r="D78" s="45">
        <v>457</v>
      </c>
      <c r="E78" s="45">
        <f t="shared" si="9"/>
        <v>-57</v>
      </c>
      <c r="F78" s="45"/>
    </row>
    <row r="79" spans="1:6" ht="66" hidden="1" customHeight="1" x14ac:dyDescent="0.2">
      <c r="A79" s="270" t="s">
        <v>316</v>
      </c>
      <c r="B79" s="45"/>
      <c r="C79" s="45"/>
      <c r="D79" s="45"/>
      <c r="E79" s="45">
        <f t="shared" si="9"/>
        <v>0</v>
      </c>
      <c r="F79" s="45"/>
    </row>
    <row r="80" spans="1:6" ht="31.5" customHeight="1" x14ac:dyDescent="0.2">
      <c r="A80" s="270"/>
      <c r="B80" s="11" t="str">
        <f>'[1]Приложение 3'!C81</f>
        <v>Единовременная пропускная способность спортивных сооружений Кежемского района</v>
      </c>
      <c r="C80" s="45">
        <v>2459</v>
      </c>
      <c r="D80" s="159">
        <v>2487</v>
      </c>
      <c r="E80" s="45">
        <f t="shared" si="9"/>
        <v>-28</v>
      </c>
      <c r="F80" s="45"/>
    </row>
    <row r="81" spans="1:6" ht="70.150000000000006" customHeight="1" x14ac:dyDescent="0.2">
      <c r="A81" s="270"/>
      <c r="B81" s="11" t="str">
        <f>'[1]Приложение 3'!C82</f>
        <v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v>
      </c>
      <c r="C81" s="45">
        <v>24</v>
      </c>
      <c r="D81" s="159">
        <v>26.4</v>
      </c>
      <c r="E81" s="45">
        <f t="shared" si="9"/>
        <v>-2.3999999999999986</v>
      </c>
      <c r="F81" s="45"/>
    </row>
    <row r="82" spans="1:6" ht="63.6" customHeight="1" x14ac:dyDescent="0.2">
      <c r="A82" s="270"/>
      <c r="B82" s="11" t="str">
        <f>'[1]Приложение 3'!C83</f>
        <v>Доля граждан Кежемского района, занимающихся физической культурой и спортом по  месту работы, в общей численности населения, занятого в экономике</v>
      </c>
      <c r="C82" s="45">
        <v>11.5</v>
      </c>
      <c r="D82" s="159">
        <v>11.5</v>
      </c>
      <c r="E82" s="45">
        <f t="shared" si="9"/>
        <v>0</v>
      </c>
      <c r="F82" s="45"/>
    </row>
    <row r="83" spans="1:6" ht="52.5" customHeight="1" x14ac:dyDescent="0.2">
      <c r="A83" s="270"/>
      <c r="B83" s="160" t="s">
        <v>259</v>
      </c>
      <c r="C83" s="45">
        <v>93.7</v>
      </c>
      <c r="D83" s="159">
        <v>96.4</v>
      </c>
      <c r="E83" s="45">
        <f t="shared" si="9"/>
        <v>-2.7000000000000028</v>
      </c>
      <c r="F83" s="45"/>
    </row>
    <row r="84" spans="1:6" ht="56.25" customHeight="1" x14ac:dyDescent="0.2">
      <c r="A84" s="270"/>
      <c r="B84" s="11" t="str">
        <f>'[1]Приложение 3'!C86</f>
        <v>Доля граждан, выполнивших нормативы ВФСК ГТО, в общей численности населения, принявшего участие в выполнении нормативов ВФСК ГТО</v>
      </c>
      <c r="C84" s="45">
        <v>38.6</v>
      </c>
      <c r="D84" s="159">
        <v>70</v>
      </c>
      <c r="E84" s="45">
        <f t="shared" si="9"/>
        <v>-31.4</v>
      </c>
      <c r="F84" s="45"/>
    </row>
    <row r="85" spans="1:6" ht="31.5" hidden="1" customHeight="1" x14ac:dyDescent="0.2">
      <c r="A85" s="270" t="s">
        <v>317</v>
      </c>
      <c r="B85" s="161"/>
      <c r="C85" s="45"/>
      <c r="D85" s="45"/>
      <c r="E85" s="45">
        <f t="shared" si="9"/>
        <v>0</v>
      </c>
      <c r="F85" s="45"/>
    </row>
    <row r="86" spans="1:6" ht="38.25" x14ac:dyDescent="0.2">
      <c r="A86" s="270"/>
      <c r="B86" s="11" t="str">
        <f>'[1]Приложение 3'!C87</f>
        <v>Количество краевых и всероссийских соревнований, в которых принимают участие спортсмены Кежемского района</v>
      </c>
      <c r="C86" s="45">
        <v>70</v>
      </c>
      <c r="D86" s="159">
        <v>72</v>
      </c>
      <c r="E86" s="45">
        <f t="shared" si="9"/>
        <v>-2</v>
      </c>
      <c r="F86" s="45"/>
    </row>
    <row r="87" spans="1:6" ht="25.5" x14ac:dyDescent="0.2">
      <c r="A87" s="270"/>
      <c r="B87" s="11" t="str">
        <f>'[1]Приложение 3'!C88</f>
        <v>Количество спортсменов Кежемского района, принявших участие в краевых и всероссийских соревнованиях</v>
      </c>
      <c r="C87" s="45">
        <v>340</v>
      </c>
      <c r="D87" s="159">
        <v>348</v>
      </c>
      <c r="E87" s="45">
        <f t="shared" si="9"/>
        <v>-8</v>
      </c>
      <c r="F87" s="45"/>
    </row>
    <row r="88" spans="1:6" ht="45.75" customHeight="1" x14ac:dyDescent="0.2">
      <c r="A88" s="270"/>
      <c r="B88" s="11" t="str">
        <f>'[1]Приложение 3'!C89</f>
        <v>Количество  медалей, завоеванных спортсменами Кежемского района на краевых и всероссийских соревнованиях</v>
      </c>
      <c r="C88" s="45">
        <v>86</v>
      </c>
      <c r="D88" s="159">
        <v>92</v>
      </c>
      <c r="E88" s="45">
        <f t="shared" si="9"/>
        <v>-6</v>
      </c>
      <c r="F88" s="45"/>
    </row>
    <row r="89" spans="1:6" ht="25.5" x14ac:dyDescent="0.2">
      <c r="A89" s="270" t="s">
        <v>318</v>
      </c>
      <c r="B89" s="11" t="s">
        <v>260</v>
      </c>
      <c r="C89" s="45">
        <v>440</v>
      </c>
      <c r="D89" s="159">
        <v>446</v>
      </c>
      <c r="E89" s="45">
        <f t="shared" si="9"/>
        <v>-6</v>
      </c>
      <c r="F89" s="45"/>
    </row>
    <row r="90" spans="1:6" ht="25.5" x14ac:dyDescent="0.2">
      <c r="A90" s="270"/>
      <c r="B90" s="11" t="s">
        <v>334</v>
      </c>
      <c r="C90" s="45">
        <v>8</v>
      </c>
      <c r="D90" s="159">
        <v>8</v>
      </c>
      <c r="E90" s="45">
        <f t="shared" si="9"/>
        <v>0</v>
      </c>
      <c r="F90" s="45" t="s">
        <v>367</v>
      </c>
    </row>
    <row r="91" spans="1:6" ht="63.75" x14ac:dyDescent="0.2">
      <c r="A91" s="270"/>
      <c r="B91" s="11" t="s">
        <v>261</v>
      </c>
      <c r="C91" s="45">
        <v>98.4</v>
      </c>
      <c r="D91" s="159">
        <v>100</v>
      </c>
      <c r="E91" s="45">
        <f t="shared" si="9"/>
        <v>-1.5999999999999943</v>
      </c>
      <c r="F91" s="45"/>
    </row>
    <row r="92" spans="1:6" ht="31.5" hidden="1" customHeight="1" x14ac:dyDescent="0.2">
      <c r="A92" s="322" t="s">
        <v>59</v>
      </c>
      <c r="B92" s="317"/>
      <c r="C92" s="262" t="str">
        <f>'[1]Приложение 3'!D91</f>
        <v>чел.</v>
      </c>
      <c r="D92" s="270"/>
      <c r="E92" s="270"/>
      <c r="F92" s="45"/>
    </row>
    <row r="93" spans="1:6" ht="31.5" hidden="1" customHeight="1" x14ac:dyDescent="0.2">
      <c r="A93" s="323"/>
      <c r="B93" s="318"/>
      <c r="C93" s="264"/>
      <c r="D93" s="270"/>
      <c r="E93" s="270"/>
      <c r="F93" s="45"/>
    </row>
    <row r="94" spans="1:6" x14ac:dyDescent="0.2">
      <c r="A94" s="279" t="s">
        <v>60</v>
      </c>
      <c r="B94" s="316"/>
      <c r="C94" s="316"/>
      <c r="D94" s="316"/>
      <c r="E94" s="316"/>
      <c r="F94" s="316"/>
    </row>
    <row r="95" spans="1:6" ht="25.5" customHeight="1" x14ac:dyDescent="0.2">
      <c r="A95" s="262" t="s">
        <v>319</v>
      </c>
      <c r="B95" s="11" t="s">
        <v>111</v>
      </c>
      <c r="C95" s="46">
        <v>30</v>
      </c>
      <c r="D95" s="46">
        <v>30</v>
      </c>
      <c r="E95" s="46">
        <v>0</v>
      </c>
      <c r="F95" s="45"/>
    </row>
    <row r="96" spans="1:6" ht="25.5" x14ac:dyDescent="0.2">
      <c r="A96" s="263"/>
      <c r="B96" s="11" t="s">
        <v>112</v>
      </c>
      <c r="C96" s="46">
        <v>20</v>
      </c>
      <c r="D96" s="46">
        <v>20</v>
      </c>
      <c r="E96" s="46">
        <v>0</v>
      </c>
      <c r="F96" s="45"/>
    </row>
    <row r="97" spans="1:6" ht="49.5" customHeight="1" x14ac:dyDescent="0.2">
      <c r="A97" s="263"/>
      <c r="B97" s="11" t="s">
        <v>368</v>
      </c>
      <c r="C97" s="46">
        <v>3000</v>
      </c>
      <c r="D97" s="46">
        <v>3000</v>
      </c>
      <c r="E97" s="46">
        <v>0</v>
      </c>
      <c r="F97" s="45"/>
    </row>
    <row r="98" spans="1:6" ht="89.25" x14ac:dyDescent="0.2">
      <c r="A98" s="263"/>
      <c r="B98" s="11" t="s">
        <v>369</v>
      </c>
      <c r="C98" s="46">
        <v>30</v>
      </c>
      <c r="D98" s="46">
        <v>30</v>
      </c>
      <c r="E98" s="46">
        <v>0</v>
      </c>
      <c r="F98" s="45"/>
    </row>
    <row r="99" spans="1:6" ht="38.25" x14ac:dyDescent="0.2">
      <c r="A99" s="263"/>
      <c r="B99" s="11" t="s">
        <v>370</v>
      </c>
      <c r="C99" s="46">
        <v>20</v>
      </c>
      <c r="D99" s="46">
        <v>20</v>
      </c>
      <c r="E99" s="46">
        <v>0</v>
      </c>
      <c r="F99" s="45"/>
    </row>
    <row r="100" spans="1:6" ht="38.25" x14ac:dyDescent="0.2">
      <c r="A100" s="264"/>
      <c r="B100" s="11" t="s">
        <v>113</v>
      </c>
      <c r="C100" s="46">
        <v>3000</v>
      </c>
      <c r="D100" s="46">
        <v>3000</v>
      </c>
      <c r="E100" s="46">
        <v>0</v>
      </c>
      <c r="F100" s="45"/>
    </row>
    <row r="101" spans="1:6" ht="51" x14ac:dyDescent="0.2">
      <c r="A101" s="319" t="s">
        <v>320</v>
      </c>
      <c r="B101" s="11" t="s">
        <v>114</v>
      </c>
      <c r="C101" s="46">
        <v>2.2999999999999998</v>
      </c>
      <c r="D101" s="46">
        <v>2.2999999999999998</v>
      </c>
      <c r="E101" s="46">
        <v>0</v>
      </c>
      <c r="F101" s="45"/>
    </row>
    <row r="102" spans="1:6" ht="76.5" x14ac:dyDescent="0.2">
      <c r="A102" s="319"/>
      <c r="B102" s="11" t="s">
        <v>115</v>
      </c>
      <c r="C102" s="46">
        <v>2.5</v>
      </c>
      <c r="D102" s="46">
        <v>2.5</v>
      </c>
      <c r="E102" s="46">
        <v>0</v>
      </c>
      <c r="F102" s="45"/>
    </row>
    <row r="103" spans="1:6" ht="38.25" x14ac:dyDescent="0.2">
      <c r="A103" s="319"/>
      <c r="B103" s="11" t="s">
        <v>116</v>
      </c>
      <c r="C103" s="46">
        <v>2</v>
      </c>
      <c r="D103" s="46">
        <v>2</v>
      </c>
      <c r="E103" s="46">
        <v>0</v>
      </c>
      <c r="F103" s="45"/>
    </row>
    <row r="104" spans="1:6" x14ac:dyDescent="0.2">
      <c r="A104" s="279" t="s">
        <v>64</v>
      </c>
      <c r="B104" s="279"/>
      <c r="C104" s="279"/>
      <c r="D104" s="279"/>
      <c r="E104" s="279"/>
      <c r="F104" s="279"/>
    </row>
    <row r="105" spans="1:6" x14ac:dyDescent="0.2">
      <c r="A105" s="270" t="s">
        <v>321</v>
      </c>
      <c r="B105" s="154" t="s">
        <v>128</v>
      </c>
      <c r="C105" s="162">
        <v>2.145</v>
      </c>
      <c r="D105" s="162">
        <v>2.145</v>
      </c>
      <c r="E105" s="162">
        <f>D105-C105</f>
        <v>0</v>
      </c>
      <c r="F105" s="47"/>
    </row>
    <row r="106" spans="1:6" ht="24" customHeight="1" x14ac:dyDescent="0.2">
      <c r="A106" s="270"/>
      <c r="B106" s="308" t="s">
        <v>183</v>
      </c>
      <c r="C106" s="310">
        <v>0.23</v>
      </c>
      <c r="D106" s="310">
        <v>0.23</v>
      </c>
      <c r="E106" s="262">
        <f>D106-C106</f>
        <v>0</v>
      </c>
      <c r="F106" s="262"/>
    </row>
    <row r="107" spans="1:6" ht="69.75" hidden="1" customHeight="1" x14ac:dyDescent="0.2">
      <c r="A107" s="270"/>
      <c r="B107" s="309"/>
      <c r="C107" s="310"/>
      <c r="D107" s="310"/>
      <c r="E107" s="264"/>
      <c r="F107" s="264"/>
    </row>
    <row r="108" spans="1:6" x14ac:dyDescent="0.2">
      <c r="A108" s="306" t="s">
        <v>322</v>
      </c>
      <c r="B108" s="163" t="s">
        <v>129</v>
      </c>
      <c r="C108" s="164" t="s">
        <v>365</v>
      </c>
      <c r="D108" s="164" t="s">
        <v>365</v>
      </c>
      <c r="E108" s="45">
        <v>0</v>
      </c>
      <c r="F108" s="45"/>
    </row>
    <row r="109" spans="1:6" ht="39" customHeight="1" x14ac:dyDescent="0.2">
      <c r="A109" s="307"/>
      <c r="B109" s="11" t="s">
        <v>130</v>
      </c>
      <c r="C109" s="45">
        <v>100</v>
      </c>
      <c r="D109" s="45">
        <v>100</v>
      </c>
      <c r="E109" s="45">
        <f>D109-C109</f>
        <v>0</v>
      </c>
      <c r="F109" s="45"/>
    </row>
    <row r="110" spans="1:6" x14ac:dyDescent="0.2">
      <c r="A110" s="282" t="s">
        <v>68</v>
      </c>
      <c r="B110" s="283"/>
      <c r="C110" s="283"/>
      <c r="D110" s="283"/>
      <c r="E110" s="283"/>
      <c r="F110" s="284"/>
    </row>
    <row r="111" spans="1:6" ht="25.5" customHeight="1" x14ac:dyDescent="0.2">
      <c r="A111" s="262" t="s">
        <v>68</v>
      </c>
      <c r="B111" s="165" t="s">
        <v>131</v>
      </c>
      <c r="C111" s="50">
        <v>92</v>
      </c>
      <c r="D111" s="45">
        <v>92</v>
      </c>
      <c r="E111" s="45">
        <f>C111-D111</f>
        <v>0</v>
      </c>
      <c r="F111" s="166"/>
    </row>
    <row r="112" spans="1:6" ht="25.5" x14ac:dyDescent="0.2">
      <c r="A112" s="263"/>
      <c r="B112" s="165" t="s">
        <v>132</v>
      </c>
      <c r="C112" s="50">
        <v>109.1</v>
      </c>
      <c r="D112" s="45">
        <v>109.1</v>
      </c>
      <c r="E112" s="45">
        <f t="shared" ref="E112:E113" si="10">C112-D112</f>
        <v>0</v>
      </c>
      <c r="F112" s="11"/>
    </row>
    <row r="113" spans="1:7" ht="25.5" x14ac:dyDescent="0.2">
      <c r="A113" s="264"/>
      <c r="B113" s="167" t="s">
        <v>133</v>
      </c>
      <c r="C113" s="50">
        <v>100.1</v>
      </c>
      <c r="D113" s="45">
        <v>100.1</v>
      </c>
      <c r="E113" s="45">
        <f t="shared" si="10"/>
        <v>0</v>
      </c>
      <c r="F113" s="11"/>
    </row>
    <row r="114" spans="1:7" ht="31.5" customHeight="1" x14ac:dyDescent="0.2">
      <c r="A114" s="242" t="s">
        <v>323</v>
      </c>
      <c r="B114" s="280" t="s">
        <v>134</v>
      </c>
      <c r="C114" s="233">
        <v>115</v>
      </c>
      <c r="D114" s="262">
        <v>75</v>
      </c>
      <c r="E114" s="262">
        <f>C114-D114</f>
        <v>40</v>
      </c>
      <c r="F114" s="295" t="s">
        <v>371</v>
      </c>
    </row>
    <row r="115" spans="1:7" ht="19.5" customHeight="1" x14ac:dyDescent="0.2">
      <c r="A115" s="242"/>
      <c r="B115" s="281"/>
      <c r="C115" s="234"/>
      <c r="D115" s="264"/>
      <c r="E115" s="264"/>
      <c r="F115" s="296"/>
    </row>
    <row r="116" spans="1:7" ht="84.6" customHeight="1" x14ac:dyDescent="0.2">
      <c r="A116" s="45" t="s">
        <v>302</v>
      </c>
      <c r="B116" s="168" t="s">
        <v>135</v>
      </c>
      <c r="C116" s="44">
        <v>100</v>
      </c>
      <c r="D116" s="45">
        <v>100</v>
      </c>
      <c r="E116" s="45">
        <f>C116-D116</f>
        <v>0</v>
      </c>
      <c r="F116" s="166"/>
    </row>
    <row r="117" spans="1:7" x14ac:dyDescent="0.2">
      <c r="A117" s="279" t="s">
        <v>61</v>
      </c>
      <c r="B117" s="332"/>
      <c r="C117" s="332"/>
      <c r="D117" s="332"/>
      <c r="E117" s="332"/>
      <c r="F117" s="332"/>
    </row>
    <row r="118" spans="1:7" ht="31.5" customHeight="1" x14ac:dyDescent="0.2">
      <c r="A118" s="270" t="s">
        <v>324</v>
      </c>
      <c r="B118" s="295" t="s">
        <v>136</v>
      </c>
      <c r="C118" s="325">
        <v>25801.174999999999</v>
      </c>
      <c r="D118" s="271">
        <v>25818.642</v>
      </c>
      <c r="E118" s="329">
        <f>C118-D118</f>
        <v>-17.467000000000553</v>
      </c>
      <c r="F118" s="262"/>
    </row>
    <row r="119" spans="1:7" ht="31.5" customHeight="1" x14ac:dyDescent="0.2">
      <c r="A119" s="270"/>
      <c r="B119" s="324"/>
      <c r="C119" s="326"/>
      <c r="D119" s="328"/>
      <c r="E119" s="330"/>
      <c r="F119" s="263"/>
      <c r="G119" s="169"/>
    </row>
    <row r="120" spans="1:7" x14ac:dyDescent="0.2">
      <c r="A120" s="270"/>
      <c r="B120" s="296"/>
      <c r="C120" s="327"/>
      <c r="D120" s="272"/>
      <c r="E120" s="331"/>
      <c r="F120" s="264"/>
    </row>
    <row r="121" spans="1:7" ht="51" x14ac:dyDescent="0.2">
      <c r="A121" s="45" t="s">
        <v>325</v>
      </c>
      <c r="B121" s="11" t="s">
        <v>137</v>
      </c>
      <c r="C121" s="45">
        <v>3</v>
      </c>
      <c r="D121" s="45">
        <v>3</v>
      </c>
      <c r="E121" s="45">
        <v>0</v>
      </c>
      <c r="F121" s="45"/>
    </row>
    <row r="122" spans="1:7" x14ac:dyDescent="0.2">
      <c r="A122" s="332" t="s">
        <v>63</v>
      </c>
      <c r="B122" s="332"/>
      <c r="C122" s="332"/>
      <c r="D122" s="332"/>
      <c r="E122" s="332"/>
      <c r="F122" s="332"/>
    </row>
    <row r="123" spans="1:7" ht="57.75" customHeight="1" x14ac:dyDescent="0.2">
      <c r="A123" s="270" t="s">
        <v>300</v>
      </c>
      <c r="B123" s="11" t="s">
        <v>105</v>
      </c>
      <c r="C123" s="147" t="s">
        <v>372</v>
      </c>
      <c r="D123" s="132">
        <v>7.03</v>
      </c>
      <c r="E123" s="170">
        <v>0</v>
      </c>
      <c r="F123" s="45"/>
    </row>
    <row r="124" spans="1:7" ht="79.5" customHeight="1" x14ac:dyDescent="0.2">
      <c r="A124" s="270"/>
      <c r="B124" s="11" t="s">
        <v>106</v>
      </c>
      <c r="C124" s="147">
        <v>0</v>
      </c>
      <c r="D124" s="147">
        <v>0</v>
      </c>
      <c r="E124" s="147">
        <v>0</v>
      </c>
      <c r="F124" s="45"/>
    </row>
    <row r="125" spans="1:7" ht="63.75" x14ac:dyDescent="0.2">
      <c r="A125" s="270" t="s">
        <v>301</v>
      </c>
      <c r="B125" s="11" t="s">
        <v>107</v>
      </c>
      <c r="C125" s="171" t="s">
        <v>373</v>
      </c>
      <c r="D125" s="170">
        <v>3.6499999999999998E-2</v>
      </c>
      <c r="E125" s="172" t="s">
        <v>378</v>
      </c>
      <c r="F125" s="45"/>
    </row>
    <row r="126" spans="1:7" ht="25.5" x14ac:dyDescent="0.2">
      <c r="A126" s="270"/>
      <c r="B126" s="11" t="s">
        <v>108</v>
      </c>
      <c r="C126" s="171" t="s">
        <v>374</v>
      </c>
      <c r="D126" s="173">
        <v>0</v>
      </c>
      <c r="E126" s="172" t="s">
        <v>292</v>
      </c>
      <c r="F126" s="45"/>
    </row>
    <row r="127" spans="1:7" ht="31.5" customHeight="1" x14ac:dyDescent="0.2">
      <c r="A127" s="270"/>
      <c r="B127" s="11" t="s">
        <v>109</v>
      </c>
      <c r="C127" s="147">
        <v>0</v>
      </c>
      <c r="D127" s="147">
        <v>0</v>
      </c>
      <c r="E127" s="147">
        <v>0</v>
      </c>
      <c r="F127" s="11"/>
    </row>
    <row r="128" spans="1:7" ht="25.5" x14ac:dyDescent="0.2">
      <c r="A128" s="270" t="s">
        <v>302</v>
      </c>
      <c r="B128" s="143" t="s">
        <v>104</v>
      </c>
      <c r="C128" s="45" t="s">
        <v>376</v>
      </c>
      <c r="D128" s="145">
        <v>91.278999999999996</v>
      </c>
      <c r="E128" s="172" t="s">
        <v>377</v>
      </c>
      <c r="F128" s="45"/>
    </row>
    <row r="129" spans="1:6" ht="51" x14ac:dyDescent="0.2">
      <c r="A129" s="270"/>
      <c r="B129" s="143" t="s">
        <v>375</v>
      </c>
      <c r="C129" s="171">
        <v>1</v>
      </c>
      <c r="D129" s="171">
        <v>1</v>
      </c>
      <c r="E129" s="172" t="s">
        <v>377</v>
      </c>
      <c r="F129" s="45"/>
    </row>
    <row r="130" spans="1:6" ht="61.5" customHeight="1" x14ac:dyDescent="0.2">
      <c r="A130" s="270"/>
      <c r="B130" s="143" t="s">
        <v>110</v>
      </c>
      <c r="C130" s="171">
        <v>1</v>
      </c>
      <c r="D130" s="171">
        <v>1</v>
      </c>
      <c r="E130" s="45">
        <v>0</v>
      </c>
      <c r="F130" s="45"/>
    </row>
    <row r="131" spans="1:6" x14ac:dyDescent="0.2">
      <c r="A131" s="316" t="s">
        <v>62</v>
      </c>
      <c r="B131" s="316"/>
      <c r="C131" s="316"/>
      <c r="D131" s="316"/>
      <c r="E131" s="316"/>
      <c r="F131" s="316"/>
    </row>
    <row r="132" spans="1:6" ht="92.25" customHeight="1" x14ac:dyDescent="0.2">
      <c r="A132" s="279" t="s">
        <v>62</v>
      </c>
      <c r="B132" s="174" t="s">
        <v>117</v>
      </c>
      <c r="C132" s="45">
        <v>6.4</v>
      </c>
      <c r="D132" s="45">
        <v>6.4</v>
      </c>
      <c r="E132" s="45">
        <f>C132-D132</f>
        <v>0</v>
      </c>
      <c r="F132" s="45"/>
    </row>
    <row r="133" spans="1:6" ht="38.25" x14ac:dyDescent="0.2">
      <c r="A133" s="279"/>
      <c r="B133" s="174" t="s">
        <v>118</v>
      </c>
      <c r="C133" s="45">
        <v>41.3</v>
      </c>
      <c r="D133" s="45">
        <v>41.3</v>
      </c>
      <c r="E133" s="45">
        <f t="shared" ref="E133:E141" si="11">C133-D133</f>
        <v>0</v>
      </c>
      <c r="F133" s="45"/>
    </row>
    <row r="134" spans="1:6" ht="33.6" customHeight="1" x14ac:dyDescent="0.2">
      <c r="A134" s="270" t="s">
        <v>298</v>
      </c>
      <c r="B134" s="174" t="s">
        <v>119</v>
      </c>
      <c r="C134" s="45">
        <v>12</v>
      </c>
      <c r="D134" s="45">
        <v>12</v>
      </c>
      <c r="E134" s="45">
        <f t="shared" si="11"/>
        <v>0</v>
      </c>
      <c r="F134" s="45"/>
    </row>
    <row r="135" spans="1:6" ht="32.25" customHeight="1" x14ac:dyDescent="0.2">
      <c r="A135" s="270"/>
      <c r="B135" s="174" t="s">
        <v>120</v>
      </c>
      <c r="C135" s="45">
        <v>7</v>
      </c>
      <c r="D135" s="45">
        <v>7</v>
      </c>
      <c r="E135" s="45">
        <f t="shared" si="11"/>
        <v>0</v>
      </c>
      <c r="F135" s="45"/>
    </row>
    <row r="136" spans="1:6" ht="38.25" x14ac:dyDescent="0.2">
      <c r="A136" s="270"/>
      <c r="B136" s="174" t="s">
        <v>121</v>
      </c>
      <c r="C136" s="45">
        <v>5</v>
      </c>
      <c r="D136" s="45">
        <v>5</v>
      </c>
      <c r="E136" s="45">
        <f>C136-D136</f>
        <v>0</v>
      </c>
      <c r="F136" s="45"/>
    </row>
    <row r="137" spans="1:6" ht="38.25" x14ac:dyDescent="0.2">
      <c r="A137" s="270"/>
      <c r="B137" s="11" t="s">
        <v>122</v>
      </c>
      <c r="C137" s="45">
        <v>82</v>
      </c>
      <c r="D137" s="45">
        <v>82</v>
      </c>
      <c r="E137" s="45">
        <f t="shared" si="11"/>
        <v>0</v>
      </c>
      <c r="F137" s="45"/>
    </row>
    <row r="138" spans="1:6" ht="43.5" customHeight="1" x14ac:dyDescent="0.2">
      <c r="A138" s="270" t="s">
        <v>299</v>
      </c>
      <c r="B138" s="174" t="s">
        <v>123</v>
      </c>
      <c r="C138" s="46">
        <v>8.6999999999999993</v>
      </c>
      <c r="D138" s="45">
        <v>8.6999999999999993</v>
      </c>
      <c r="E138" s="45">
        <f t="shared" si="11"/>
        <v>0</v>
      </c>
      <c r="F138" s="45"/>
    </row>
    <row r="139" spans="1:6" ht="37.5" customHeight="1" x14ac:dyDescent="0.2">
      <c r="A139" s="270"/>
      <c r="B139" s="174" t="s">
        <v>124</v>
      </c>
      <c r="C139" s="46">
        <v>5546.23</v>
      </c>
      <c r="D139" s="175">
        <v>5546.23</v>
      </c>
      <c r="E139" s="45">
        <f t="shared" si="11"/>
        <v>0</v>
      </c>
      <c r="F139" s="45"/>
    </row>
    <row r="140" spans="1:6" ht="25.5" x14ac:dyDescent="0.2">
      <c r="A140" s="270"/>
      <c r="B140" s="174" t="s">
        <v>125</v>
      </c>
      <c r="C140" s="46">
        <v>453</v>
      </c>
      <c r="D140" s="45">
        <v>453</v>
      </c>
      <c r="E140" s="45">
        <f>C140-D140</f>
        <v>0</v>
      </c>
      <c r="F140" s="45"/>
    </row>
    <row r="141" spans="1:6" ht="63.75" x14ac:dyDescent="0.2">
      <c r="A141" s="270"/>
      <c r="B141" s="174" t="s">
        <v>126</v>
      </c>
      <c r="C141" s="46">
        <v>82</v>
      </c>
      <c r="D141" s="45">
        <v>82</v>
      </c>
      <c r="E141" s="45">
        <f t="shared" si="11"/>
        <v>0</v>
      </c>
      <c r="F141" s="11"/>
    </row>
    <row r="142" spans="1:6" x14ac:dyDescent="0.2">
      <c r="A142" s="279" t="s">
        <v>72</v>
      </c>
      <c r="B142" s="279"/>
      <c r="C142" s="279"/>
      <c r="D142" s="279"/>
      <c r="E142" s="279"/>
      <c r="F142" s="279"/>
    </row>
    <row r="143" spans="1:6" ht="38.25" x14ac:dyDescent="0.2">
      <c r="A143" s="262" t="s">
        <v>296</v>
      </c>
      <c r="B143" s="11" t="s">
        <v>303</v>
      </c>
      <c r="C143" s="45">
        <v>3</v>
      </c>
      <c r="D143" s="21">
        <v>4</v>
      </c>
      <c r="E143" s="21">
        <f>C143-D143</f>
        <v>-1</v>
      </c>
      <c r="F143" s="11"/>
    </row>
    <row r="144" spans="1:6" ht="38.25" x14ac:dyDescent="0.2">
      <c r="A144" s="263"/>
      <c r="B144" s="11" t="s">
        <v>304</v>
      </c>
      <c r="C144" s="43">
        <v>4</v>
      </c>
      <c r="D144" s="43">
        <v>44</v>
      </c>
      <c r="E144" s="21">
        <f>C144-D144</f>
        <v>-40</v>
      </c>
      <c r="F144" s="11"/>
    </row>
    <row r="145" spans="1:25" ht="153" x14ac:dyDescent="0.2">
      <c r="A145" s="270" t="s">
        <v>297</v>
      </c>
      <c r="B145" s="11" t="s">
        <v>305</v>
      </c>
      <c r="C145" s="45">
        <v>2</v>
      </c>
      <c r="D145" s="45">
        <v>1</v>
      </c>
      <c r="E145" s="21">
        <f t="shared" ref="E145:E146" si="12">C145-D145</f>
        <v>1</v>
      </c>
      <c r="F145" s="143" t="s">
        <v>409</v>
      </c>
    </row>
    <row r="146" spans="1:25" ht="51" x14ac:dyDescent="0.2">
      <c r="A146" s="270"/>
      <c r="B146" s="11" t="s">
        <v>306</v>
      </c>
      <c r="C146" s="45">
        <v>2</v>
      </c>
      <c r="D146" s="45">
        <v>2</v>
      </c>
      <c r="E146" s="21">
        <f t="shared" si="12"/>
        <v>0</v>
      </c>
      <c r="F146" s="81"/>
    </row>
    <row r="147" spans="1:25" x14ac:dyDescent="0.2">
      <c r="A147" s="282" t="s">
        <v>67</v>
      </c>
      <c r="B147" s="291"/>
      <c r="C147" s="291"/>
      <c r="D147" s="291"/>
      <c r="E147" s="291"/>
      <c r="F147" s="292"/>
    </row>
    <row r="148" spans="1:25" ht="38.25" x14ac:dyDescent="0.2">
      <c r="A148" s="293" t="s">
        <v>413</v>
      </c>
      <c r="B148" s="45" t="s">
        <v>410</v>
      </c>
      <c r="C148" s="45">
        <v>100000000</v>
      </c>
      <c r="D148" s="45">
        <v>422772</v>
      </c>
      <c r="E148" s="45">
        <f>C148-D148</f>
        <v>99577228</v>
      </c>
      <c r="F148" s="143" t="s">
        <v>411</v>
      </c>
    </row>
    <row r="149" spans="1:25" ht="25.5" x14ac:dyDescent="0.2">
      <c r="A149" s="294"/>
      <c r="B149" s="143" t="s">
        <v>412</v>
      </c>
      <c r="C149" s="45">
        <v>60</v>
      </c>
      <c r="D149" s="45">
        <v>60</v>
      </c>
      <c r="E149" s="176">
        <f>C149-D149</f>
        <v>0</v>
      </c>
      <c r="F149" s="177"/>
    </row>
    <row r="150" spans="1:25" x14ac:dyDescent="0.2">
      <c r="A150" s="279" t="s">
        <v>20</v>
      </c>
      <c r="B150" s="279"/>
      <c r="C150" s="279"/>
      <c r="D150" s="279"/>
      <c r="E150" s="279"/>
      <c r="F150" s="279"/>
    </row>
    <row r="151" spans="1:25" ht="45.75" customHeight="1" x14ac:dyDescent="0.2">
      <c r="A151" s="270" t="s">
        <v>20</v>
      </c>
      <c r="B151" s="131" t="s">
        <v>138</v>
      </c>
      <c r="C151" s="37">
        <v>0.3</v>
      </c>
      <c r="D151" s="45">
        <v>0.3</v>
      </c>
      <c r="E151" s="178">
        <f>C151-D151</f>
        <v>0</v>
      </c>
      <c r="F151" s="45"/>
    </row>
    <row r="152" spans="1:25" x14ac:dyDescent="0.2">
      <c r="A152" s="270"/>
      <c r="B152" s="131" t="s">
        <v>139</v>
      </c>
      <c r="C152" s="37">
        <v>56</v>
      </c>
      <c r="D152" s="45">
        <v>28</v>
      </c>
      <c r="E152" s="178">
        <f t="shared" ref="E152:E153" si="13">C152-D152</f>
        <v>28</v>
      </c>
      <c r="F152" s="45"/>
    </row>
    <row r="153" spans="1:25" ht="25.5" x14ac:dyDescent="0.2">
      <c r="A153" s="270"/>
      <c r="B153" s="131" t="s">
        <v>140</v>
      </c>
      <c r="C153" s="37">
        <v>0.3</v>
      </c>
      <c r="D153" s="45">
        <v>0.2</v>
      </c>
      <c r="E153" s="178">
        <f t="shared" si="13"/>
        <v>9.9999999999999978E-2</v>
      </c>
      <c r="F153" s="11"/>
    </row>
    <row r="154" spans="1:25" ht="31.5" hidden="1" customHeight="1" x14ac:dyDescent="0.2">
      <c r="A154" s="285" t="s">
        <v>65</v>
      </c>
      <c r="B154" s="286"/>
      <c r="C154" s="286"/>
      <c r="D154" s="286"/>
      <c r="E154" s="286"/>
      <c r="F154" s="287"/>
    </row>
    <row r="155" spans="1:25" ht="31.5" hidden="1" customHeight="1" x14ac:dyDescent="0.2">
      <c r="A155" s="288"/>
      <c r="B155" s="289"/>
      <c r="C155" s="289"/>
      <c r="D155" s="289"/>
      <c r="E155" s="289"/>
      <c r="F155" s="290"/>
    </row>
    <row r="156" spans="1:25" ht="42" hidden="1" customHeight="1" x14ac:dyDescent="0.2">
      <c r="A156" s="48" t="s">
        <v>66</v>
      </c>
      <c r="B156" s="11"/>
      <c r="C156" s="45"/>
      <c r="D156" s="45"/>
      <c r="E156" s="45"/>
      <c r="F156" s="45"/>
    </row>
    <row r="157" spans="1:25" x14ac:dyDescent="0.2">
      <c r="A157" s="282" t="s">
        <v>186</v>
      </c>
      <c r="B157" s="283"/>
      <c r="C157" s="283"/>
      <c r="D157" s="283"/>
      <c r="E157" s="283"/>
      <c r="F157" s="284"/>
    </row>
    <row r="158" spans="1:25" ht="60.75" customHeight="1" x14ac:dyDescent="0.2">
      <c r="A158" s="45" t="s">
        <v>414</v>
      </c>
      <c r="B158" s="179" t="s">
        <v>142</v>
      </c>
      <c r="C158" s="45">
        <v>1</v>
      </c>
      <c r="D158" s="153">
        <v>1</v>
      </c>
      <c r="E158" s="132">
        <v>1</v>
      </c>
      <c r="F158" s="166"/>
    </row>
    <row r="159" spans="1:25" x14ac:dyDescent="0.2">
      <c r="A159" s="282" t="s">
        <v>145</v>
      </c>
      <c r="B159" s="283"/>
      <c r="C159" s="283"/>
      <c r="D159" s="283"/>
      <c r="E159" s="283"/>
      <c r="F159" s="284"/>
    </row>
    <row r="160" spans="1:25" ht="46.5" customHeight="1" x14ac:dyDescent="0.2">
      <c r="A160" s="279" t="s">
        <v>145</v>
      </c>
      <c r="B160" s="131" t="s">
        <v>146</v>
      </c>
      <c r="C160" s="46">
        <v>95</v>
      </c>
      <c r="D160" s="46">
        <v>75</v>
      </c>
      <c r="E160" s="45">
        <f>C160-D160</f>
        <v>20</v>
      </c>
      <c r="F160" s="143" t="s">
        <v>415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31.5" customHeight="1" x14ac:dyDescent="0.2">
      <c r="A161" s="279"/>
      <c r="B161" s="131" t="s">
        <v>147</v>
      </c>
      <c r="C161" s="46">
        <v>95</v>
      </c>
      <c r="D161" s="46">
        <v>53</v>
      </c>
      <c r="E161" s="45">
        <f t="shared" ref="E161:E170" si="14">C161-D161</f>
        <v>42</v>
      </c>
      <c r="F161" s="143" t="s">
        <v>426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42" customHeight="1" x14ac:dyDescent="0.2">
      <c r="A162" s="279"/>
      <c r="B162" s="131" t="s">
        <v>148</v>
      </c>
      <c r="C162" s="46">
        <v>95</v>
      </c>
      <c r="D162" s="46">
        <v>95</v>
      </c>
      <c r="E162" s="45">
        <f t="shared" si="14"/>
        <v>0</v>
      </c>
      <c r="F162" s="18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45.75" customHeight="1" x14ac:dyDescent="0.2">
      <c r="A163" s="279"/>
      <c r="B163" s="131" t="s">
        <v>149</v>
      </c>
      <c r="C163" s="46">
        <v>3</v>
      </c>
      <c r="D163" s="46">
        <v>3</v>
      </c>
      <c r="E163" s="45">
        <f t="shared" si="14"/>
        <v>0</v>
      </c>
      <c r="F163" s="18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63.75" x14ac:dyDescent="0.2">
      <c r="A164" s="279"/>
      <c r="B164" s="131" t="s">
        <v>150</v>
      </c>
      <c r="C164" s="46">
        <v>65</v>
      </c>
      <c r="D164" s="46">
        <v>68</v>
      </c>
      <c r="E164" s="45">
        <f t="shared" si="14"/>
        <v>-3</v>
      </c>
      <c r="F164" s="18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38.25" x14ac:dyDescent="0.2">
      <c r="A165" s="279"/>
      <c r="B165" s="131" t="s">
        <v>151</v>
      </c>
      <c r="C165" s="46">
        <v>70</v>
      </c>
      <c r="D165" s="46">
        <v>71</v>
      </c>
      <c r="E165" s="45">
        <f>C165-D165</f>
        <v>-1</v>
      </c>
      <c r="F165" s="18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38.25" x14ac:dyDescent="0.2">
      <c r="A166" s="279"/>
      <c r="B166" s="131" t="s">
        <v>152</v>
      </c>
      <c r="C166" s="46">
        <v>80</v>
      </c>
      <c r="D166" s="46">
        <v>80</v>
      </c>
      <c r="E166" s="45">
        <f t="shared" si="14"/>
        <v>0</v>
      </c>
      <c r="F166" s="18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51" x14ac:dyDescent="0.2">
      <c r="A167" s="279"/>
      <c r="B167" s="131" t="s">
        <v>153</v>
      </c>
      <c r="C167" s="46">
        <v>70</v>
      </c>
      <c r="D167" s="46">
        <v>70</v>
      </c>
      <c r="E167" s="45">
        <f t="shared" si="14"/>
        <v>0</v>
      </c>
      <c r="F167" s="18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38.25" x14ac:dyDescent="0.2">
      <c r="A168" s="279"/>
      <c r="B168" s="131" t="s">
        <v>154</v>
      </c>
      <c r="C168" s="46">
        <v>100</v>
      </c>
      <c r="D168" s="46">
        <v>100</v>
      </c>
      <c r="E168" s="45">
        <f t="shared" si="14"/>
        <v>0</v>
      </c>
      <c r="F168" s="18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63.75" x14ac:dyDescent="0.2">
      <c r="A169" s="279"/>
      <c r="B169" s="181" t="s">
        <v>155</v>
      </c>
      <c r="C169" s="46">
        <v>4</v>
      </c>
      <c r="D169" s="46">
        <v>4</v>
      </c>
      <c r="E169" s="45">
        <f>C169-D169</f>
        <v>0</v>
      </c>
      <c r="F169" s="14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38.25" x14ac:dyDescent="0.2">
      <c r="A170" s="279"/>
      <c r="B170" s="181" t="s">
        <v>327</v>
      </c>
      <c r="C170" s="46">
        <v>12</v>
      </c>
      <c r="D170" s="46">
        <v>12</v>
      </c>
      <c r="E170" s="45">
        <f t="shared" si="14"/>
        <v>0</v>
      </c>
      <c r="F170" s="18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2.75" customHeight="1" x14ac:dyDescent="0.2">
      <c r="A171" s="282" t="s">
        <v>184</v>
      </c>
      <c r="B171" s="283"/>
      <c r="C171" s="283"/>
      <c r="D171" s="283"/>
      <c r="E171" s="283"/>
      <c r="F171" s="284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01.25" customHeight="1" x14ac:dyDescent="0.2">
      <c r="A172" s="182" t="s">
        <v>390</v>
      </c>
      <c r="B172" s="183" t="s">
        <v>395</v>
      </c>
      <c r="C172" s="46" t="s">
        <v>396</v>
      </c>
      <c r="D172" s="46">
        <v>12</v>
      </c>
      <c r="E172" s="45">
        <v>0</v>
      </c>
      <c r="F172" s="18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71.25" customHeight="1" x14ac:dyDescent="0.2">
      <c r="A173" s="182" t="s">
        <v>391</v>
      </c>
      <c r="B173" s="181" t="s">
        <v>397</v>
      </c>
      <c r="C173" s="46">
        <v>1</v>
      </c>
      <c r="D173" s="46">
        <v>1</v>
      </c>
      <c r="E173" s="45">
        <v>0</v>
      </c>
      <c r="F173" s="18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58.5" customHeight="1" x14ac:dyDescent="0.2">
      <c r="A174" s="182" t="s">
        <v>392</v>
      </c>
      <c r="B174" s="181" t="s">
        <v>398</v>
      </c>
      <c r="C174" s="46" t="s">
        <v>399</v>
      </c>
      <c r="D174" s="46">
        <v>50</v>
      </c>
      <c r="E174" s="45">
        <v>0</v>
      </c>
      <c r="F174" s="18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46.5" customHeight="1" x14ac:dyDescent="0.2">
      <c r="A175" s="182" t="s">
        <v>393</v>
      </c>
      <c r="B175" s="181" t="s">
        <v>400</v>
      </c>
      <c r="C175" s="46" t="s">
        <v>401</v>
      </c>
      <c r="D175" s="46">
        <v>2</v>
      </c>
      <c r="E175" s="45">
        <v>0</v>
      </c>
      <c r="F175" s="18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67.5" customHeight="1" x14ac:dyDescent="0.2">
      <c r="A176" s="182" t="s">
        <v>394</v>
      </c>
      <c r="B176" s="184" t="s">
        <v>185</v>
      </c>
      <c r="C176" s="46" t="s">
        <v>402</v>
      </c>
      <c r="D176" s="46">
        <v>20</v>
      </c>
      <c r="E176" s="45">
        <v>0</v>
      </c>
      <c r="F176" s="18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12" x14ac:dyDescent="0.2">
      <c r="A177" s="273" t="s">
        <v>341</v>
      </c>
      <c r="B177" s="274"/>
      <c r="C177" s="274"/>
      <c r="D177" s="274"/>
      <c r="E177" s="274"/>
      <c r="F177" s="275"/>
    </row>
    <row r="178" spans="1:12" s="187" customFormat="1" ht="13.5" x14ac:dyDescent="0.25">
      <c r="A178" s="276" t="s">
        <v>416</v>
      </c>
      <c r="B178" s="53" t="s">
        <v>419</v>
      </c>
      <c r="C178" s="159">
        <v>13.8</v>
      </c>
      <c r="D178" s="159">
        <v>13.8</v>
      </c>
      <c r="E178" s="159">
        <v>100</v>
      </c>
      <c r="F178" s="185"/>
      <c r="G178" s="186"/>
      <c r="H178" s="186"/>
      <c r="I178" s="186"/>
      <c r="J178" s="186"/>
      <c r="K178" s="186"/>
      <c r="L178" s="186"/>
    </row>
    <row r="179" spans="1:12" ht="25.5" x14ac:dyDescent="0.2">
      <c r="A179" s="277"/>
      <c r="B179" s="182" t="s">
        <v>420</v>
      </c>
      <c r="C179" s="159">
        <v>59.9</v>
      </c>
      <c r="D179" s="159">
        <v>59.9</v>
      </c>
      <c r="E179" s="159">
        <v>100</v>
      </c>
      <c r="F179" s="53"/>
    </row>
    <row r="180" spans="1:12" ht="38.25" x14ac:dyDescent="0.2">
      <c r="A180" s="276" t="s">
        <v>417</v>
      </c>
      <c r="B180" s="182" t="s">
        <v>421</v>
      </c>
      <c r="C180" s="159">
        <v>9</v>
      </c>
      <c r="D180" s="159">
        <v>9</v>
      </c>
      <c r="E180" s="159">
        <v>100</v>
      </c>
      <c r="F180" s="53"/>
    </row>
    <row r="181" spans="1:12" ht="25.5" x14ac:dyDescent="0.2">
      <c r="A181" s="278"/>
      <c r="B181" s="182" t="s">
        <v>422</v>
      </c>
      <c r="C181" s="159">
        <v>100</v>
      </c>
      <c r="D181" s="159">
        <v>100</v>
      </c>
      <c r="E181" s="159">
        <v>100</v>
      </c>
      <c r="F181" s="53"/>
    </row>
    <row r="182" spans="1:12" ht="38.25" x14ac:dyDescent="0.2">
      <c r="A182" s="277"/>
      <c r="B182" s="182" t="s">
        <v>423</v>
      </c>
      <c r="C182" s="159">
        <v>90</v>
      </c>
      <c r="D182" s="159">
        <v>90</v>
      </c>
      <c r="E182" s="159">
        <v>100</v>
      </c>
      <c r="F182" s="53"/>
    </row>
    <row r="183" spans="1:12" ht="25.5" x14ac:dyDescent="0.2">
      <c r="A183" s="182" t="s">
        <v>418</v>
      </c>
      <c r="B183" s="182" t="s">
        <v>424</v>
      </c>
      <c r="C183" s="159">
        <v>65</v>
      </c>
      <c r="D183" s="159">
        <v>65</v>
      </c>
      <c r="E183" s="159">
        <v>0</v>
      </c>
      <c r="F183" s="53"/>
    </row>
    <row r="184" spans="1:12" x14ac:dyDescent="0.2">
      <c r="B184" s="55"/>
    </row>
  </sheetData>
  <mergeCells count="83">
    <mergeCell ref="A95:A100"/>
    <mergeCell ref="A111:A113"/>
    <mergeCell ref="F2:F3"/>
    <mergeCell ref="A16:A27"/>
    <mergeCell ref="A28:A30"/>
    <mergeCell ref="C2:D2"/>
    <mergeCell ref="A2:B3"/>
    <mergeCell ref="E2:E3"/>
    <mergeCell ref="A5:F5"/>
    <mergeCell ref="A72:F72"/>
    <mergeCell ref="A73:A78"/>
    <mergeCell ref="A69:A71"/>
    <mergeCell ref="A59:A60"/>
    <mergeCell ref="A101:A103"/>
    <mergeCell ref="A85:A88"/>
    <mergeCell ref="E92:E93"/>
    <mergeCell ref="A150:F150"/>
    <mergeCell ref="A151:A153"/>
    <mergeCell ref="A104:F104"/>
    <mergeCell ref="A134:A137"/>
    <mergeCell ref="A138:A141"/>
    <mergeCell ref="A122:F122"/>
    <mergeCell ref="A142:F142"/>
    <mergeCell ref="A123:A124"/>
    <mergeCell ref="A125:A127"/>
    <mergeCell ref="A128:A130"/>
    <mergeCell ref="A143:A144"/>
    <mergeCell ref="A145:A146"/>
    <mergeCell ref="A117:F117"/>
    <mergeCell ref="A118:A120"/>
    <mergeCell ref="A131:F131"/>
    <mergeCell ref="A132:A133"/>
    <mergeCell ref="B118:B120"/>
    <mergeCell ref="C118:C120"/>
    <mergeCell ref="D118:D120"/>
    <mergeCell ref="E118:E120"/>
    <mergeCell ref="F118:F120"/>
    <mergeCell ref="A94:F94"/>
    <mergeCell ref="C92:C93"/>
    <mergeCell ref="D92:D93"/>
    <mergeCell ref="B92:B93"/>
    <mergeCell ref="A49:F49"/>
    <mergeCell ref="A92:A93"/>
    <mergeCell ref="A42:F42"/>
    <mergeCell ref="A43:A45"/>
    <mergeCell ref="A46:A48"/>
    <mergeCell ref="A89:A91"/>
    <mergeCell ref="A31:A34"/>
    <mergeCell ref="A61:A63"/>
    <mergeCell ref="A64:A66"/>
    <mergeCell ref="A67:A68"/>
    <mergeCell ref="A6:A15"/>
    <mergeCell ref="A39:A41"/>
    <mergeCell ref="A35:F35"/>
    <mergeCell ref="A36:A38"/>
    <mergeCell ref="A110:F110"/>
    <mergeCell ref="A50:A54"/>
    <mergeCell ref="A108:A109"/>
    <mergeCell ref="A105:A107"/>
    <mergeCell ref="B106:B107"/>
    <mergeCell ref="D106:D107"/>
    <mergeCell ref="E106:E107"/>
    <mergeCell ref="F106:F107"/>
    <mergeCell ref="C106:C107"/>
    <mergeCell ref="A79:A84"/>
    <mergeCell ref="A55:F55"/>
    <mergeCell ref="A56:A58"/>
    <mergeCell ref="A177:F177"/>
    <mergeCell ref="A178:A179"/>
    <mergeCell ref="A180:A182"/>
    <mergeCell ref="A160:A170"/>
    <mergeCell ref="B114:B115"/>
    <mergeCell ref="C114:C115"/>
    <mergeCell ref="D114:D115"/>
    <mergeCell ref="A157:F157"/>
    <mergeCell ref="A159:F159"/>
    <mergeCell ref="E114:E115"/>
    <mergeCell ref="A114:A115"/>
    <mergeCell ref="A154:F155"/>
    <mergeCell ref="A147:F147"/>
    <mergeCell ref="A171:F171"/>
    <mergeCell ref="A148:A149"/>
    <mergeCell ref="F114:F115"/>
  </mergeCells>
  <pageMargins left="0" right="0" top="0.19685039370078741" bottom="0.15748031496062992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Ноздрина Лидия Александровна</dc:creator>
  <cp:lastModifiedBy>UserN</cp:lastModifiedBy>
  <cp:lastPrinted>2024-03-28T08:10:07Z</cp:lastPrinted>
  <dcterms:created xsi:type="dcterms:W3CDTF">2016-03-10T03:55:01Z</dcterms:created>
  <dcterms:modified xsi:type="dcterms:W3CDTF">2024-03-28T09:20:21Z</dcterms:modified>
</cp:coreProperties>
</file>